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defaultThemeVersion="164011"/>
  <mc:AlternateContent xmlns:mc="http://schemas.openxmlformats.org/markup-compatibility/2006">
    <mc:Choice Requires="x15">
      <x15ac:absPath xmlns:x15ac="http://schemas.microsoft.com/office/spreadsheetml/2010/11/ac" url="C:\Users\Nick Ray Ball\Documents\_Daily Use\CTLV - New\CTLV Sale\"/>
    </mc:Choice>
  </mc:AlternateContent>
  <bookViews>
    <workbookView xWindow="0" yWindow="0" windowWidth="23040" windowHeight="9108" tabRatio="686"/>
  </bookViews>
  <sheets>
    <sheet name="CTLV 1st Year 2017 Condensed" sheetId="53" r:id="rId1"/>
    <sheet name="CTLV 1st Year 2017 Complex" sheetId="49" r:id="rId2"/>
    <sheet name="1 Villa Mandate R7,500" sheetId="26"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5" i="53" l="1"/>
  <c r="L95" i="53"/>
  <c r="L94" i="53"/>
  <c r="L93" i="53"/>
  <c r="I95" i="53"/>
  <c r="H95" i="53"/>
  <c r="F95" i="53"/>
  <c r="E95" i="53"/>
  <c r="C95" i="53"/>
  <c r="B95" i="53"/>
  <c r="K56" i="53"/>
  <c r="CQ23" i="49"/>
  <c r="AM171" i="49"/>
  <c r="AM170" i="49"/>
  <c r="AM169" i="49"/>
  <c r="AM168" i="49"/>
  <c r="AM167" i="49"/>
  <c r="AM166" i="49"/>
  <c r="AM165" i="49"/>
  <c r="M20" i="53"/>
  <c r="L20" i="53"/>
  <c r="K20" i="53"/>
  <c r="J20" i="53"/>
  <c r="I20" i="53"/>
  <c r="H20" i="53"/>
  <c r="G20" i="53"/>
  <c r="F20" i="53"/>
  <c r="E20" i="53"/>
  <c r="D20" i="53"/>
  <c r="C20" i="53"/>
  <c r="B20" i="53"/>
  <c r="B30" i="53" s="1"/>
  <c r="J50" i="53"/>
  <c r="J48" i="53"/>
  <c r="C56" i="53"/>
  <c r="B56" i="53"/>
  <c r="B50" i="53"/>
  <c r="B48" i="53"/>
  <c r="B47" i="53"/>
  <c r="B46" i="53"/>
  <c r="M30" i="53"/>
  <c r="L30" i="53"/>
  <c r="K30" i="53"/>
  <c r="J30" i="53"/>
  <c r="I30" i="53"/>
  <c r="H30" i="53"/>
  <c r="G30" i="53"/>
  <c r="F30" i="53"/>
  <c r="E30" i="53"/>
  <c r="D30" i="53"/>
  <c r="C30" i="53"/>
  <c r="B57" i="53"/>
  <c r="N30" i="53" l="1"/>
  <c r="B10" i="26" l="1"/>
  <c r="AD171" i="49"/>
  <c r="AC171" i="49"/>
  <c r="AD170" i="49"/>
  <c r="AC170" i="49"/>
  <c r="AD169" i="49"/>
  <c r="AC169" i="49"/>
  <c r="AD168" i="49"/>
  <c r="AC168" i="49"/>
  <c r="AD167" i="49"/>
  <c r="AC167" i="49"/>
  <c r="AD166" i="49"/>
  <c r="AC166" i="49"/>
  <c r="A166" i="49"/>
  <c r="A167" i="49" s="1"/>
  <c r="A169" i="49" s="1"/>
  <c r="A170" i="49" s="1"/>
  <c r="A171" i="49" s="1"/>
  <c r="AD165" i="49"/>
  <c r="AC165" i="49"/>
  <c r="A165" i="49"/>
  <c r="A168" i="49" l="1"/>
  <c r="AD137" i="49" l="1"/>
  <c r="AC137" i="49"/>
  <c r="AA161" i="49" l="1"/>
  <c r="A161" i="49"/>
  <c r="A160" i="49"/>
  <c r="AC161" i="49"/>
  <c r="AD161" i="49"/>
  <c r="AM161" i="49"/>
  <c r="CG161" i="49" s="1"/>
  <c r="CV137" i="49"/>
  <c r="CQ137" i="49"/>
  <c r="CL137" i="49"/>
  <c r="CG137" i="49"/>
  <c r="CB137" i="49"/>
  <c r="BW137" i="49"/>
  <c r="BR137" i="49"/>
  <c r="BM137" i="49"/>
  <c r="BH137" i="49"/>
  <c r="BC137" i="49"/>
  <c r="AX137" i="49"/>
  <c r="AM137" i="49"/>
  <c r="AS137" i="49" s="1"/>
  <c r="M62" i="53"/>
  <c r="L62" i="53"/>
  <c r="K62" i="53"/>
  <c r="J62" i="53"/>
  <c r="I62" i="53"/>
  <c r="H62" i="53"/>
  <c r="G62" i="53"/>
  <c r="F62" i="53"/>
  <c r="E62" i="53"/>
  <c r="D62" i="53"/>
  <c r="C62" i="53"/>
  <c r="B62" i="53"/>
  <c r="CX30" i="49"/>
  <c r="AX161" i="49" l="1"/>
  <c r="BC161" i="49"/>
  <c r="BH161" i="49"/>
  <c r="CL161" i="49"/>
  <c r="CQ161" i="49"/>
  <c r="CV161" i="49"/>
  <c r="BW161" i="49"/>
  <c r="BM161" i="49"/>
  <c r="BR161" i="49"/>
  <c r="CB161" i="49"/>
  <c r="AS161" i="49"/>
  <c r="N62" i="53"/>
  <c r="M67" i="53" l="1"/>
  <c r="L67" i="53"/>
  <c r="K67" i="53"/>
  <c r="J67" i="53"/>
  <c r="I67" i="53"/>
  <c r="H67" i="53"/>
  <c r="G67" i="53"/>
  <c r="F67" i="53"/>
  <c r="E67" i="53"/>
  <c r="D67" i="53"/>
  <c r="C67" i="53"/>
  <c r="B67" i="53"/>
  <c r="CX35" i="49"/>
  <c r="CQ17" i="49"/>
  <c r="CV17" i="49" s="1"/>
  <c r="N67" i="53" l="1"/>
  <c r="CX52" i="49"/>
  <c r="BM50" i="49" l="1"/>
  <c r="BW171" i="49" l="1"/>
  <c r="BW170" i="49"/>
  <c r="CQ169" i="49"/>
  <c r="BR167" i="49"/>
  <c r="BH166" i="49"/>
  <c r="CQ165" i="49"/>
  <c r="CV171" i="49"/>
  <c r="CQ171" i="49"/>
  <c r="CL171" i="49"/>
  <c r="CI171" i="49"/>
  <c r="CN171" i="49" s="1"/>
  <c r="CS171" i="49" s="1"/>
  <c r="AP171" i="49" s="1"/>
  <c r="AU171" i="49" s="1"/>
  <c r="AZ171" i="49" s="1"/>
  <c r="BE171" i="49" s="1"/>
  <c r="BJ171" i="49" s="1"/>
  <c r="BO171" i="49" s="1"/>
  <c r="BT171" i="49" s="1"/>
  <c r="BY171" i="49" s="1"/>
  <c r="CG171" i="49"/>
  <c r="CB171" i="49"/>
  <c r="BM171" i="49"/>
  <c r="BH171" i="49"/>
  <c r="BC171" i="49"/>
  <c r="AX171" i="49"/>
  <c r="AS171" i="49"/>
  <c r="CV170" i="49"/>
  <c r="CI170" i="49"/>
  <c r="CN170" i="49" s="1"/>
  <c r="CS170" i="49" s="1"/>
  <c r="AP170" i="49" s="1"/>
  <c r="AU170" i="49" s="1"/>
  <c r="AZ170" i="49" s="1"/>
  <c r="BE170" i="49" s="1"/>
  <c r="BJ170" i="49" s="1"/>
  <c r="BO170" i="49" s="1"/>
  <c r="BT170" i="49" s="1"/>
  <c r="BY170" i="49" s="1"/>
  <c r="CG170" i="49"/>
  <c r="CB170" i="49"/>
  <c r="BR170" i="49"/>
  <c r="BM170" i="49"/>
  <c r="AS170" i="49"/>
  <c r="CV169" i="49"/>
  <c r="CL169" i="49"/>
  <c r="CI169" i="49"/>
  <c r="CN169" i="49" s="1"/>
  <c r="CS169" i="49" s="1"/>
  <c r="AP169" i="49" s="1"/>
  <c r="AU169" i="49" s="1"/>
  <c r="AZ169" i="49" s="1"/>
  <c r="BE169" i="49" s="1"/>
  <c r="BJ169" i="49" s="1"/>
  <c r="BO169" i="49" s="1"/>
  <c r="BT169" i="49" s="1"/>
  <c r="BY169" i="49" s="1"/>
  <c r="BR169" i="49"/>
  <c r="BC169" i="49"/>
  <c r="CV168" i="49"/>
  <c r="CQ168" i="49"/>
  <c r="CL168" i="49"/>
  <c r="CI168" i="49"/>
  <c r="CN168" i="49" s="1"/>
  <c r="CS168" i="49" s="1"/>
  <c r="AP168" i="49" s="1"/>
  <c r="AU168" i="49" s="1"/>
  <c r="AZ168" i="49" s="1"/>
  <c r="BE168" i="49" s="1"/>
  <c r="BJ168" i="49" s="1"/>
  <c r="BO168" i="49" s="1"/>
  <c r="BT168" i="49" s="1"/>
  <c r="BY168" i="49" s="1"/>
  <c r="CG168" i="49"/>
  <c r="CB168" i="49"/>
  <c r="BW168" i="49"/>
  <c r="BR168" i="49"/>
  <c r="BM168" i="49"/>
  <c r="BH168" i="49"/>
  <c r="BC168" i="49"/>
  <c r="AX168" i="49"/>
  <c r="AS168" i="49"/>
  <c r="CV167" i="49"/>
  <c r="CQ167" i="49"/>
  <c r="CL167" i="49"/>
  <c r="CI167" i="49"/>
  <c r="CN167" i="49" s="1"/>
  <c r="CS167" i="49" s="1"/>
  <c r="AP167" i="49" s="1"/>
  <c r="AU167" i="49" s="1"/>
  <c r="AZ167" i="49" s="1"/>
  <c r="BE167" i="49" s="1"/>
  <c r="BJ167" i="49" s="1"/>
  <c r="BO167" i="49" s="1"/>
  <c r="BT167" i="49" s="1"/>
  <c r="BY167" i="49" s="1"/>
  <c r="CG167" i="49"/>
  <c r="CB167" i="49"/>
  <c r="BW167" i="49"/>
  <c r="BM167" i="49"/>
  <c r="BH167" i="49"/>
  <c r="BC167" i="49"/>
  <c r="AX167" i="49"/>
  <c r="AS167" i="49"/>
  <c r="CV166" i="49"/>
  <c r="CQ166" i="49"/>
  <c r="CI166" i="49"/>
  <c r="CN166" i="49" s="1"/>
  <c r="CS166" i="49" s="1"/>
  <c r="AP166" i="49" s="1"/>
  <c r="AU166" i="49" s="1"/>
  <c r="AZ166" i="49" s="1"/>
  <c r="BE166" i="49" s="1"/>
  <c r="BJ166" i="49" s="1"/>
  <c r="BO166" i="49" s="1"/>
  <c r="BT166" i="49" s="1"/>
  <c r="BY166" i="49" s="1"/>
  <c r="CG166" i="49"/>
  <c r="CB166" i="49"/>
  <c r="BW166" i="49"/>
  <c r="BR166" i="49"/>
  <c r="BM166" i="49"/>
  <c r="AX166" i="49"/>
  <c r="AS166" i="49"/>
  <c r="CV165" i="49"/>
  <c r="CL165" i="49"/>
  <c r="CI165" i="49"/>
  <c r="CN165" i="49" s="1"/>
  <c r="CS165" i="49" s="1"/>
  <c r="AP165" i="49" s="1"/>
  <c r="AU165" i="49" s="1"/>
  <c r="AZ165" i="49" s="1"/>
  <c r="BE165" i="49" s="1"/>
  <c r="BJ165" i="49" s="1"/>
  <c r="BO165" i="49" s="1"/>
  <c r="BT165" i="49" s="1"/>
  <c r="BY165" i="49" s="1"/>
  <c r="BW165" i="49"/>
  <c r="BR165" i="49"/>
  <c r="BH165" i="49"/>
  <c r="BC165" i="49"/>
  <c r="CX51" i="49"/>
  <c r="AX17" i="49"/>
  <c r="AX15" i="49"/>
  <c r="AX14" i="49"/>
  <c r="AX13" i="49"/>
  <c r="BW172" i="49" l="1"/>
  <c r="BR172" i="49"/>
  <c r="BW169" i="49"/>
  <c r="CB165" i="49"/>
  <c r="CB172" i="49" s="1"/>
  <c r="CB169" i="49"/>
  <c r="AX170" i="49"/>
  <c r="AS165" i="49"/>
  <c r="AS172" i="49" s="1"/>
  <c r="CG165" i="49"/>
  <c r="CG172" i="49" s="1"/>
  <c r="BC166" i="49"/>
  <c r="BC172" i="49" s="1"/>
  <c r="CL166" i="49"/>
  <c r="CL172" i="49" s="1"/>
  <c r="AS169" i="49"/>
  <c r="CG169" i="49"/>
  <c r="BC170" i="49"/>
  <c r="CL170" i="49"/>
  <c r="BR171" i="49"/>
  <c r="AX165" i="49"/>
  <c r="AX172" i="49" s="1"/>
  <c r="AX169" i="49"/>
  <c r="BH170" i="49"/>
  <c r="CQ170" i="49"/>
  <c r="CQ172" i="49"/>
  <c r="BH172" i="49"/>
  <c r="CV172" i="49"/>
  <c r="BH169" i="49"/>
  <c r="BM165" i="49"/>
  <c r="BM172" i="49" s="1"/>
  <c r="BM169" i="49"/>
  <c r="N49" i="53"/>
  <c r="E172" i="49" l="1"/>
  <c r="D172" i="49"/>
  <c r="E162" i="49"/>
  <c r="AD136" i="49"/>
  <c r="AC136" i="49"/>
  <c r="AM136" i="49" s="1"/>
  <c r="AD160" i="49"/>
  <c r="AC160" i="49"/>
  <c r="AM160" i="49" s="1"/>
  <c r="AD159" i="49"/>
  <c r="AD158" i="49"/>
  <c r="AC158" i="49"/>
  <c r="AM158" i="49" s="1"/>
  <c r="AD157" i="49"/>
  <c r="AC157" i="49"/>
  <c r="AM157" i="49" s="1"/>
  <c r="AD156" i="49"/>
  <c r="AC156" i="49"/>
  <c r="AM156" i="49" s="1"/>
  <c r="AD155" i="49"/>
  <c r="AC155" i="49"/>
  <c r="AM155" i="49" s="1"/>
  <c r="AD154" i="49"/>
  <c r="AD153" i="49"/>
  <c r="AC153" i="49"/>
  <c r="AM153" i="49" s="1"/>
  <c r="AD152" i="49"/>
  <c r="AC152" i="49"/>
  <c r="AM152" i="49" s="1"/>
  <c r="AD151" i="49"/>
  <c r="AC151" i="49"/>
  <c r="AM151" i="49" s="1"/>
  <c r="AD150" i="49"/>
  <c r="AD149" i="49"/>
  <c r="AC149" i="49"/>
  <c r="AM149" i="49" s="1"/>
  <c r="AD148" i="49"/>
  <c r="AC148" i="49"/>
  <c r="AM148" i="49" s="1"/>
  <c r="AD147" i="49"/>
  <c r="AC147" i="49"/>
  <c r="AM147" i="49" s="1"/>
  <c r="AD146" i="49"/>
  <c r="AC146" i="49"/>
  <c r="AM146" i="49" s="1"/>
  <c r="AD145" i="49"/>
  <c r="AC145" i="49"/>
  <c r="AM145" i="49" s="1"/>
  <c r="AD144" i="49"/>
  <c r="AC144" i="49"/>
  <c r="AM144" i="49" s="1"/>
  <c r="AD143" i="49"/>
  <c r="AC143" i="49"/>
  <c r="AM143" i="49" s="1"/>
  <c r="AD142" i="49"/>
  <c r="AC142" i="49"/>
  <c r="AM142" i="49" s="1"/>
  <c r="AD141" i="49"/>
  <c r="AC141" i="49"/>
  <c r="AM141" i="49" s="1"/>
  <c r="AD135" i="49"/>
  <c r="AC135" i="49"/>
  <c r="AM135" i="49" s="1"/>
  <c r="AD134" i="49"/>
  <c r="AC134" i="49"/>
  <c r="AM134" i="49" s="1"/>
  <c r="AD133" i="49"/>
  <c r="AC133" i="49"/>
  <c r="AM133" i="49" s="1"/>
  <c r="AD132" i="49"/>
  <c r="AC132" i="49"/>
  <c r="AM132" i="49" s="1"/>
  <c r="AD131" i="49"/>
  <c r="AC131" i="49"/>
  <c r="AM131" i="49" s="1"/>
  <c r="AD130" i="49"/>
  <c r="AC130" i="49"/>
  <c r="AM130" i="49" s="1"/>
  <c r="AD129" i="49"/>
  <c r="AC129" i="49"/>
  <c r="AM129" i="49" s="1"/>
  <c r="AD128" i="49"/>
  <c r="AC128" i="49"/>
  <c r="AM128" i="49" s="1"/>
  <c r="AD127" i="49"/>
  <c r="AC127" i="49"/>
  <c r="AM127" i="49" s="1"/>
  <c r="AD126" i="49"/>
  <c r="AC126" i="49"/>
  <c r="AM126" i="49" s="1"/>
  <c r="AD125" i="49"/>
  <c r="AC125" i="49"/>
  <c r="AM125" i="49" s="1"/>
  <c r="AD124" i="49"/>
  <c r="AC124" i="49"/>
  <c r="AM124" i="49" s="1"/>
  <c r="AD123" i="49"/>
  <c r="AC123" i="49"/>
  <c r="AM123" i="49" s="1"/>
  <c r="AD122" i="49"/>
  <c r="AC122" i="49"/>
  <c r="AM122" i="49" s="1"/>
  <c r="AD121" i="49"/>
  <c r="AC121" i="49"/>
  <c r="AM121" i="49" s="1"/>
  <c r="AD120" i="49"/>
  <c r="AC120" i="49"/>
  <c r="AM120" i="49" s="1"/>
  <c r="AD119" i="49"/>
  <c r="AD118" i="49"/>
  <c r="AC118" i="49"/>
  <c r="AM118" i="49" s="1"/>
  <c r="AD117" i="49"/>
  <c r="AC117" i="49"/>
  <c r="AM117" i="49" s="1"/>
  <c r="AA142" i="49"/>
  <c r="AA143" i="49" s="1"/>
  <c r="AA144" i="49" s="1"/>
  <c r="AA145" i="49" s="1"/>
  <c r="AA146" i="49" s="1"/>
  <c r="AA147" i="49" s="1"/>
  <c r="AA148" i="49" s="1"/>
  <c r="AA149" i="49" s="1"/>
  <c r="AA150" i="49" s="1"/>
  <c r="AA151" i="49" s="1"/>
  <c r="AA152" i="49" s="1"/>
  <c r="AA153" i="49" s="1"/>
  <c r="AA154" i="49" s="1"/>
  <c r="AA155" i="49" s="1"/>
  <c r="AA156" i="49" s="1"/>
  <c r="AA157" i="49" s="1"/>
  <c r="AA158" i="49" s="1"/>
  <c r="AA159" i="49" s="1"/>
  <c r="AA160" i="49" s="1"/>
  <c r="AA117" i="49"/>
  <c r="AA118" i="49" s="1"/>
  <c r="AA119" i="49" s="1"/>
  <c r="AA120" i="49" s="1"/>
  <c r="AA121" i="49" s="1"/>
  <c r="AA122" i="49" s="1"/>
  <c r="AA123" i="49" s="1"/>
  <c r="AA124" i="49" s="1"/>
  <c r="AA125" i="49" s="1"/>
  <c r="AA126" i="49" s="1"/>
  <c r="AA127" i="49" s="1"/>
  <c r="AA128" i="49" s="1"/>
  <c r="AA129" i="49" s="1"/>
  <c r="AA130" i="49" s="1"/>
  <c r="AA131" i="49" s="1"/>
  <c r="AA132" i="49" s="1"/>
  <c r="AA133" i="49" s="1"/>
  <c r="AA134" i="49" s="1"/>
  <c r="AA135" i="49" s="1"/>
  <c r="AA136" i="49" s="1"/>
  <c r="AA137" i="49" s="1"/>
  <c r="AD116" i="49"/>
  <c r="AC116" i="49"/>
  <c r="AM116" i="49" s="1"/>
  <c r="BC121" i="49" l="1"/>
  <c r="CL121" i="49"/>
  <c r="CQ121" i="49"/>
  <c r="BM121" i="49"/>
  <c r="BW121" i="49"/>
  <c r="CV121" i="49"/>
  <c r="CG121" i="49"/>
  <c r="AS121" i="49"/>
  <c r="CB121" i="49"/>
  <c r="BH121" i="49"/>
  <c r="AX121" i="49"/>
  <c r="BR121" i="49"/>
  <c r="BW142" i="49"/>
  <c r="AX142" i="49"/>
  <c r="CG142" i="49"/>
  <c r="CL142" i="49"/>
  <c r="CV142" i="49"/>
  <c r="BC142" i="49"/>
  <c r="CB142" i="49"/>
  <c r="CQ142" i="49"/>
  <c r="BR142" i="49"/>
  <c r="BM142" i="49"/>
  <c r="BH142" i="49"/>
  <c r="AS142" i="49"/>
  <c r="BC122" i="49"/>
  <c r="BR122" i="49"/>
  <c r="CB122" i="49"/>
  <c r="BW122" i="49"/>
  <c r="CG122" i="49"/>
  <c r="BH122" i="49"/>
  <c r="BM122" i="49"/>
  <c r="CL122" i="49"/>
  <c r="CQ122" i="49"/>
  <c r="AS122" i="49"/>
  <c r="CV122" i="49"/>
  <c r="AX122" i="49"/>
  <c r="BC130" i="49"/>
  <c r="AS130" i="49"/>
  <c r="BW130" i="49"/>
  <c r="CB130" i="49"/>
  <c r="BR130" i="49"/>
  <c r="CQ130" i="49"/>
  <c r="AX130" i="49"/>
  <c r="CV130" i="49"/>
  <c r="CG130" i="49"/>
  <c r="BH130" i="49"/>
  <c r="CL130" i="49"/>
  <c r="BM130" i="49"/>
  <c r="BC134" i="49"/>
  <c r="CV134" i="49"/>
  <c r="BR134" i="49"/>
  <c r="BW134" i="49"/>
  <c r="BH134" i="49"/>
  <c r="CG134" i="49"/>
  <c r="AS134" i="49"/>
  <c r="CB134" i="49"/>
  <c r="BM134" i="49"/>
  <c r="CQ134" i="49"/>
  <c r="AX134" i="49"/>
  <c r="CL134" i="49"/>
  <c r="BM143" i="49"/>
  <c r="CV143" i="49"/>
  <c r="BR143" i="49"/>
  <c r="BH143" i="49"/>
  <c r="BC143" i="49"/>
  <c r="CQ143" i="49"/>
  <c r="BW143" i="49"/>
  <c r="CB143" i="49"/>
  <c r="AX143" i="49"/>
  <c r="AS143" i="49"/>
  <c r="CL143" i="49"/>
  <c r="CG143" i="49"/>
  <c r="CB147" i="49"/>
  <c r="BW147" i="49"/>
  <c r="BH147" i="49"/>
  <c r="CL147" i="49"/>
  <c r="BC147" i="49"/>
  <c r="BR147" i="49"/>
  <c r="CQ147" i="49"/>
  <c r="BM147" i="49"/>
  <c r="CV147" i="49"/>
  <c r="AX147" i="49"/>
  <c r="AS147" i="49"/>
  <c r="CG147" i="49"/>
  <c r="BM156" i="49"/>
  <c r="CV156" i="49"/>
  <c r="BH156" i="49"/>
  <c r="CQ156" i="49"/>
  <c r="BC156" i="49"/>
  <c r="CG156" i="49"/>
  <c r="AS156" i="49"/>
  <c r="CB156" i="49"/>
  <c r="BR156" i="49"/>
  <c r="AX156" i="49"/>
  <c r="CL156" i="49"/>
  <c r="BW156" i="49"/>
  <c r="BC118" i="49"/>
  <c r="CB118" i="49"/>
  <c r="BM118" i="49"/>
  <c r="CL118" i="49"/>
  <c r="CV118" i="49"/>
  <c r="BH118" i="49"/>
  <c r="CQ118" i="49"/>
  <c r="BW118" i="49"/>
  <c r="CG118" i="49"/>
  <c r="BR118" i="49"/>
  <c r="AS118" i="49"/>
  <c r="AX118" i="49"/>
  <c r="CV152" i="49"/>
  <c r="CQ152" i="49"/>
  <c r="CB152" i="49"/>
  <c r="BR152" i="49"/>
  <c r="BM152" i="49"/>
  <c r="CL152" i="49"/>
  <c r="BC152" i="49"/>
  <c r="BH152" i="49"/>
  <c r="BW152" i="49"/>
  <c r="CG152" i="49"/>
  <c r="AS152" i="49"/>
  <c r="AX152" i="49"/>
  <c r="BC136" i="49"/>
  <c r="CL136" i="49"/>
  <c r="AS136" i="49"/>
  <c r="CG136" i="49"/>
  <c r="BR136" i="49"/>
  <c r="BM136" i="49"/>
  <c r="CB136" i="49"/>
  <c r="CV136" i="49"/>
  <c r="CQ136" i="49"/>
  <c r="BW136" i="49"/>
  <c r="BH136" i="49"/>
  <c r="AX136" i="49"/>
  <c r="BC125" i="49"/>
  <c r="BW125" i="49"/>
  <c r="BR125" i="49"/>
  <c r="CQ125" i="49"/>
  <c r="AX125" i="49"/>
  <c r="CL125" i="49"/>
  <c r="AS125" i="49"/>
  <c r="BM125" i="49"/>
  <c r="CG125" i="49"/>
  <c r="CB125" i="49"/>
  <c r="BH125" i="49"/>
  <c r="CV125" i="49"/>
  <c r="CB146" i="49"/>
  <c r="BW146" i="49"/>
  <c r="CG146" i="49"/>
  <c r="CQ146" i="49"/>
  <c r="CL146" i="49"/>
  <c r="BC146" i="49"/>
  <c r="AX146" i="49"/>
  <c r="BM146" i="49"/>
  <c r="AS146" i="49"/>
  <c r="BR146" i="49"/>
  <c r="BH146" i="49"/>
  <c r="CV146" i="49"/>
  <c r="BC117" i="49"/>
  <c r="CQ117" i="49"/>
  <c r="AX117" i="49"/>
  <c r="CL117" i="49"/>
  <c r="AS117" i="49"/>
  <c r="BW117" i="49"/>
  <c r="BR117" i="49"/>
  <c r="BH117" i="49"/>
  <c r="CV117" i="49"/>
  <c r="BM117" i="49"/>
  <c r="CG117" i="49"/>
  <c r="CB117" i="49"/>
  <c r="CB160" i="49"/>
  <c r="BW160" i="49"/>
  <c r="BR160" i="49"/>
  <c r="BH160" i="49"/>
  <c r="BC160" i="49"/>
  <c r="CL160" i="49"/>
  <c r="CV160" i="49"/>
  <c r="BM160" i="49"/>
  <c r="CQ160" i="49"/>
  <c r="AX160" i="49"/>
  <c r="AS160" i="49"/>
  <c r="CG160" i="49"/>
  <c r="BC127" i="49"/>
  <c r="CB127" i="49"/>
  <c r="CL127" i="49"/>
  <c r="BR127" i="49"/>
  <c r="AS127" i="49"/>
  <c r="CV127" i="49"/>
  <c r="BM127" i="49"/>
  <c r="BH127" i="49"/>
  <c r="CQ127" i="49"/>
  <c r="CG127" i="49"/>
  <c r="AX127" i="49"/>
  <c r="BW127" i="49"/>
  <c r="BC135" i="49"/>
  <c r="AS135" i="49"/>
  <c r="CV135" i="49"/>
  <c r="CB135" i="49"/>
  <c r="BR135" i="49"/>
  <c r="BM135" i="49"/>
  <c r="CQ135" i="49"/>
  <c r="CL135" i="49"/>
  <c r="CG135" i="49"/>
  <c r="BH135" i="49"/>
  <c r="AX135" i="49"/>
  <c r="BW135" i="49"/>
  <c r="BR148" i="49"/>
  <c r="BM148" i="49"/>
  <c r="CL148" i="49"/>
  <c r="AX148" i="49"/>
  <c r="CG148" i="49"/>
  <c r="AS148" i="49"/>
  <c r="CV148" i="49"/>
  <c r="CB148" i="49"/>
  <c r="CQ148" i="49"/>
  <c r="BW148" i="49"/>
  <c r="BH148" i="49"/>
  <c r="BC148" i="49"/>
  <c r="BC116" i="49"/>
  <c r="BM116" i="49"/>
  <c r="BR116" i="49"/>
  <c r="AS116" i="49"/>
  <c r="CV116" i="49"/>
  <c r="AX116" i="49"/>
  <c r="BW116" i="49"/>
  <c r="BH116" i="49"/>
  <c r="CQ116" i="49"/>
  <c r="CL116" i="49"/>
  <c r="CB116" i="49"/>
  <c r="CG116" i="49"/>
  <c r="CG153" i="49"/>
  <c r="CL153" i="49"/>
  <c r="BW153" i="49"/>
  <c r="AX153" i="49"/>
  <c r="BM153" i="49"/>
  <c r="AS153" i="49"/>
  <c r="BH153" i="49"/>
  <c r="CV153" i="49"/>
  <c r="CB153" i="49"/>
  <c r="BC153" i="49"/>
  <c r="BR153" i="49"/>
  <c r="CQ153" i="49"/>
  <c r="BC129" i="49"/>
  <c r="CL129" i="49"/>
  <c r="CQ129" i="49"/>
  <c r="CG129" i="49"/>
  <c r="BM129" i="49"/>
  <c r="BR129" i="49"/>
  <c r="AX129" i="49"/>
  <c r="BW129" i="49"/>
  <c r="BH129" i="49"/>
  <c r="CV129" i="49"/>
  <c r="CB129" i="49"/>
  <c r="BW155" i="49"/>
  <c r="CL155" i="49"/>
  <c r="BR155" i="49"/>
  <c r="BM155" i="49"/>
  <c r="BC155" i="49"/>
  <c r="CV155" i="49"/>
  <c r="CQ155" i="49"/>
  <c r="BH155" i="49"/>
  <c r="CB155" i="49"/>
  <c r="AS155" i="49"/>
  <c r="CG155" i="49"/>
  <c r="AX155" i="49"/>
  <c r="CQ151" i="49"/>
  <c r="CL151" i="49"/>
  <c r="CG151" i="49"/>
  <c r="BC151" i="49"/>
  <c r="AX151" i="49"/>
  <c r="CB151" i="49"/>
  <c r="BW151" i="49"/>
  <c r="BH151" i="49"/>
  <c r="AS151" i="49"/>
  <c r="CV151" i="49"/>
  <c r="BR151" i="49"/>
  <c r="BM151" i="49"/>
  <c r="BC126" i="49"/>
  <c r="BW126" i="49"/>
  <c r="BH126" i="49"/>
  <c r="BR126" i="49"/>
  <c r="CV126" i="49"/>
  <c r="CG126" i="49"/>
  <c r="CB126" i="49"/>
  <c r="AS126" i="49"/>
  <c r="AX126" i="49"/>
  <c r="CL126" i="49"/>
  <c r="CQ126" i="49"/>
  <c r="BM126" i="49"/>
  <c r="BC123" i="49"/>
  <c r="CQ123" i="49"/>
  <c r="CB123" i="49"/>
  <c r="BM123" i="49"/>
  <c r="BH123" i="49"/>
  <c r="CL123" i="49"/>
  <c r="CV123" i="49"/>
  <c r="CG123" i="49"/>
  <c r="BR123" i="49"/>
  <c r="AS123" i="49"/>
  <c r="BW123" i="49"/>
  <c r="AX123" i="49"/>
  <c r="AX131" i="49"/>
  <c r="BC131" i="49"/>
  <c r="CB131" i="49"/>
  <c r="BM131" i="49"/>
  <c r="CL131" i="49"/>
  <c r="BH131" i="49"/>
  <c r="CV131" i="49"/>
  <c r="CQ131" i="49"/>
  <c r="CG131" i="49"/>
  <c r="BR131" i="49"/>
  <c r="BW131" i="49"/>
  <c r="AS131" i="49"/>
  <c r="BR144" i="49"/>
  <c r="CQ144" i="49"/>
  <c r="AS144" i="49"/>
  <c r="CL144" i="49"/>
  <c r="BW144" i="49"/>
  <c r="BH144" i="49"/>
  <c r="CG144" i="49"/>
  <c r="BC144" i="49"/>
  <c r="CB144" i="49"/>
  <c r="AX144" i="49"/>
  <c r="CV144" i="49"/>
  <c r="BM144" i="49"/>
  <c r="CG157" i="49"/>
  <c r="CQ157" i="49"/>
  <c r="AX157" i="49"/>
  <c r="CL157" i="49"/>
  <c r="CB157" i="49"/>
  <c r="BR157" i="49"/>
  <c r="BM157" i="49"/>
  <c r="CV157" i="49"/>
  <c r="BH157" i="49"/>
  <c r="BW157" i="49"/>
  <c r="BC157" i="49"/>
  <c r="AS157" i="49"/>
  <c r="BC120" i="49"/>
  <c r="CQ120" i="49"/>
  <c r="AX120" i="49"/>
  <c r="CL120" i="49"/>
  <c r="AS120" i="49"/>
  <c r="BW120" i="49"/>
  <c r="BR120" i="49"/>
  <c r="CV120" i="49"/>
  <c r="BM120" i="49"/>
  <c r="BH120" i="49"/>
  <c r="CG120" i="49"/>
  <c r="CB120" i="49"/>
  <c r="BC124" i="49"/>
  <c r="BR124" i="49"/>
  <c r="CG124" i="49"/>
  <c r="CB124" i="49"/>
  <c r="BH124" i="49"/>
  <c r="AX124" i="49"/>
  <c r="CV124" i="49"/>
  <c r="CL124" i="49"/>
  <c r="AS124" i="49"/>
  <c r="BW124" i="49"/>
  <c r="BM124" i="49"/>
  <c r="CQ124" i="49"/>
  <c r="BC128" i="49"/>
  <c r="BR128" i="49"/>
  <c r="BM128" i="49"/>
  <c r="CL128" i="49"/>
  <c r="AS128" i="49"/>
  <c r="CG128" i="49"/>
  <c r="CV128" i="49"/>
  <c r="CB128" i="49"/>
  <c r="CQ128" i="49"/>
  <c r="BW128" i="49"/>
  <c r="BH128" i="49"/>
  <c r="AX128" i="49"/>
  <c r="AS132" i="49"/>
  <c r="BC132" i="49"/>
  <c r="BH132" i="49"/>
  <c r="AX132" i="49"/>
  <c r="CG132" i="49"/>
  <c r="BR132" i="49"/>
  <c r="CB132" i="49"/>
  <c r="CV132" i="49"/>
  <c r="CL132" i="49"/>
  <c r="BW132" i="49"/>
  <c r="BM132" i="49"/>
  <c r="CQ132" i="49"/>
  <c r="BR141" i="49"/>
  <c r="BM141" i="49"/>
  <c r="CL141" i="49"/>
  <c r="AX141" i="49"/>
  <c r="CG141" i="49"/>
  <c r="AS141" i="49"/>
  <c r="CV141" i="49"/>
  <c r="CB141" i="49"/>
  <c r="CQ141" i="49"/>
  <c r="BW141" i="49"/>
  <c r="BH141" i="49"/>
  <c r="BC141" i="49"/>
  <c r="CQ145" i="49"/>
  <c r="BR145" i="49"/>
  <c r="BC145" i="49"/>
  <c r="BM145" i="49"/>
  <c r="CL145" i="49"/>
  <c r="CV145" i="49"/>
  <c r="AS145" i="49"/>
  <c r="BW145" i="49"/>
  <c r="CB145" i="49"/>
  <c r="CG145" i="49"/>
  <c r="BH145" i="49"/>
  <c r="AX145" i="49"/>
  <c r="CL149" i="49"/>
  <c r="AX149" i="49"/>
  <c r="CG149" i="49"/>
  <c r="AS149" i="49"/>
  <c r="BR149" i="49"/>
  <c r="BM149" i="49"/>
  <c r="BH149" i="49"/>
  <c r="CV149" i="49"/>
  <c r="CQ149" i="49"/>
  <c r="CB149" i="49"/>
  <c r="BW149" i="49"/>
  <c r="BC149" i="49"/>
  <c r="BW158" i="49"/>
  <c r="CG158" i="49"/>
  <c r="CL158" i="49"/>
  <c r="BH158" i="49"/>
  <c r="BC158" i="49"/>
  <c r="BR158" i="49"/>
  <c r="AS158" i="49"/>
  <c r="AX158" i="49"/>
  <c r="CV158" i="49"/>
  <c r="CQ158" i="49"/>
  <c r="BM158" i="49"/>
  <c r="CB158" i="49"/>
  <c r="BC133" i="49"/>
  <c r="CQ133" i="49"/>
  <c r="AX133" i="49"/>
  <c r="CL133" i="49"/>
  <c r="AS133" i="49"/>
  <c r="BW133" i="49"/>
  <c r="BR133" i="49"/>
  <c r="BH133" i="49"/>
  <c r="CV133" i="49"/>
  <c r="BM133" i="49"/>
  <c r="CG133" i="49"/>
  <c r="CB133" i="49"/>
  <c r="AD138" i="49"/>
  <c r="E138" i="49"/>
  <c r="A142" i="49" l="1"/>
  <c r="A143" i="49" s="1"/>
  <c r="A144" i="49" s="1"/>
  <c r="A145" i="49" s="1"/>
  <c r="A146" i="49" s="1"/>
  <c r="A147" i="49" s="1"/>
  <c r="A148" i="49" s="1"/>
  <c r="A149" i="49" s="1"/>
  <c r="A150" i="49" s="1"/>
  <c r="A151" i="49" s="1"/>
  <c r="A152" i="49" s="1"/>
  <c r="A153" i="49" s="1"/>
  <c r="A154" i="49" s="1"/>
  <c r="A155" i="49" s="1"/>
  <c r="A156" i="49" s="1"/>
  <c r="A157" i="49" s="1"/>
  <c r="A136" i="49"/>
  <c r="A158" i="49" l="1"/>
  <c r="A159" i="49" s="1"/>
  <c r="A117" i="49" l="1"/>
  <c r="A118" i="49" s="1"/>
  <c r="A119" i="49" s="1"/>
  <c r="A120" i="49" s="1"/>
  <c r="A121" i="49" l="1"/>
  <c r="A122" i="49" s="1"/>
  <c r="A123" i="49" s="1"/>
  <c r="A124" i="49" l="1"/>
  <c r="A125" i="49" s="1"/>
  <c r="A126" i="49" l="1"/>
  <c r="A127" i="49" s="1"/>
  <c r="A128" i="49" l="1"/>
  <c r="A129" i="49" l="1"/>
  <c r="A130" i="49" s="1"/>
  <c r="A131" i="49" l="1"/>
  <c r="A132" i="49" l="1"/>
  <c r="A133" i="49" s="1"/>
  <c r="A134" i="49" l="1"/>
  <c r="CX57" i="49" l="1"/>
  <c r="CU92" i="49"/>
  <c r="AM172" i="49" l="1"/>
  <c r="I94" i="53" l="1"/>
  <c r="I93" i="53"/>
  <c r="H94" i="53"/>
  <c r="H93" i="53"/>
  <c r="G95" i="53"/>
  <c r="G94" i="53"/>
  <c r="F94" i="53"/>
  <c r="F93" i="53"/>
  <c r="E94" i="53"/>
  <c r="D95" i="53"/>
  <c r="D94" i="53"/>
  <c r="C94" i="53"/>
  <c r="J95" i="53"/>
  <c r="B94" i="53"/>
  <c r="B93" i="53"/>
  <c r="M95" i="53"/>
  <c r="M94" i="53"/>
  <c r="K94" i="53"/>
  <c r="J94" i="53"/>
  <c r="J93" i="53"/>
  <c r="K50" i="53"/>
  <c r="L50" i="53" s="1"/>
  <c r="M50" i="53" s="1"/>
  <c r="K48" i="53"/>
  <c r="L48" i="53" s="1"/>
  <c r="M48" i="53" s="1"/>
  <c r="K71" i="53"/>
  <c r="J71" i="53"/>
  <c r="C48" i="53" l="1"/>
  <c r="D48" i="53" s="1"/>
  <c r="E48" i="53" s="1"/>
  <c r="F48" i="53" s="1"/>
  <c r="G48" i="53" s="1"/>
  <c r="H48" i="53" s="1"/>
  <c r="I48" i="53" s="1"/>
  <c r="N94" i="53"/>
  <c r="N95" i="53"/>
  <c r="C50" i="53"/>
  <c r="D50" i="53" s="1"/>
  <c r="E50" i="53" s="1"/>
  <c r="F50" i="53" s="1"/>
  <c r="G50" i="53" s="1"/>
  <c r="H50" i="53" s="1"/>
  <c r="I50" i="53" s="1"/>
  <c r="C46" i="53"/>
  <c r="D46" i="53" s="1"/>
  <c r="E46" i="53" s="1"/>
  <c r="F46" i="53" s="1"/>
  <c r="G46" i="53" s="1"/>
  <c r="H46" i="53" s="1"/>
  <c r="I46" i="53" s="1"/>
  <c r="J46" i="53" s="1"/>
  <c r="K46" i="53" s="1"/>
  <c r="L46" i="53" s="1"/>
  <c r="M46" i="53" s="1"/>
  <c r="N48" i="53" l="1"/>
  <c r="N50" i="53"/>
  <c r="N46" i="53"/>
  <c r="C47" i="53"/>
  <c r="D47" i="53" s="1"/>
  <c r="B51" i="53"/>
  <c r="C51" i="53" l="1"/>
  <c r="E47" i="53"/>
  <c r="D51" i="53"/>
  <c r="D93" i="53"/>
  <c r="F47" i="53" l="1"/>
  <c r="E51" i="53"/>
  <c r="D159" i="49"/>
  <c r="AC159" i="49" s="1"/>
  <c r="AM159" i="49" s="1"/>
  <c r="D150" i="49"/>
  <c r="AC150" i="49" s="1"/>
  <c r="AM150" i="49" s="1"/>
  <c r="BZ42" i="49"/>
  <c r="CE42" i="49" s="1"/>
  <c r="CJ42" i="49" s="1"/>
  <c r="CB28" i="49"/>
  <c r="CG28" i="49" s="1"/>
  <c r="CL28" i="49" s="1"/>
  <c r="CQ28" i="49" s="1"/>
  <c r="CV28" i="49" s="1"/>
  <c r="AS28" i="49" s="1"/>
  <c r="AX28" i="49" s="1"/>
  <c r="BC28" i="49" s="1"/>
  <c r="BH28" i="49" s="1"/>
  <c r="BM28" i="49" s="1"/>
  <c r="BR28" i="49" s="1"/>
  <c r="BW28" i="49" s="1"/>
  <c r="G93" i="53"/>
  <c r="BH50" i="49"/>
  <c r="E93" i="53" s="1"/>
  <c r="AX50" i="49"/>
  <c r="M93" i="53"/>
  <c r="CQ50" i="49"/>
  <c r="K93" i="53"/>
  <c r="CQ39" i="49"/>
  <c r="L71" i="53" s="1"/>
  <c r="AU283" i="49"/>
  <c r="AO262" i="49"/>
  <c r="AO265" i="49" s="1"/>
  <c r="AP268" i="49" s="1"/>
  <c r="AP243" i="49"/>
  <c r="AP244" i="49" s="1"/>
  <c r="AP223" i="49"/>
  <c r="AP183" i="49"/>
  <c r="AT183" i="49" s="1"/>
  <c r="AV183" i="49" s="1"/>
  <c r="C93" i="53" l="1"/>
  <c r="N93" i="53" s="1"/>
  <c r="CX50" i="49"/>
  <c r="BW150" i="49"/>
  <c r="BR150" i="49"/>
  <c r="BH150" i="49"/>
  <c r="BC150" i="49"/>
  <c r="BM150" i="49"/>
  <c r="CV150" i="49"/>
  <c r="CQ150" i="49"/>
  <c r="CL150" i="49"/>
  <c r="AX150" i="49"/>
  <c r="CG150" i="49"/>
  <c r="AS150" i="49"/>
  <c r="CB150" i="49"/>
  <c r="CQ159" i="49"/>
  <c r="BC159" i="49"/>
  <c r="CL159" i="49"/>
  <c r="AX159" i="49"/>
  <c r="CG159" i="49"/>
  <c r="AS159" i="49"/>
  <c r="CB159" i="49"/>
  <c r="BW159" i="49"/>
  <c r="BR159" i="49"/>
  <c r="BM159" i="49"/>
  <c r="CV159" i="49"/>
  <c r="BH159" i="49"/>
  <c r="AC154" i="49"/>
  <c r="AM154" i="49" s="1"/>
  <c r="D162" i="49"/>
  <c r="BW75" i="49"/>
  <c r="G47" i="53"/>
  <c r="F51" i="53"/>
  <c r="BC17" i="49"/>
  <c r="CV39" i="49"/>
  <c r="CO42" i="49"/>
  <c r="AP271" i="49"/>
  <c r="AP272" i="49" s="1"/>
  <c r="AP273" i="49" s="1"/>
  <c r="AP274" i="49" s="1"/>
  <c r="AP275" i="49" s="1"/>
  <c r="AT268" i="49"/>
  <c r="AT223" i="49"/>
  <c r="AV223" i="49" s="1"/>
  <c r="BU97" i="49" s="1"/>
  <c r="AP224" i="49"/>
  <c r="AT244" i="49"/>
  <c r="AV244" i="49" s="1"/>
  <c r="AP245" i="49"/>
  <c r="AP184" i="49"/>
  <c r="AT243" i="49"/>
  <c r="AV243" i="49" s="1"/>
  <c r="BU102" i="49" s="1"/>
  <c r="BH17" i="49" l="1"/>
  <c r="BM17" i="49" s="1"/>
  <c r="BR17" i="49" s="1"/>
  <c r="BW17" i="49" s="1"/>
  <c r="CB17" i="49" s="1"/>
  <c r="CG17" i="49" s="1"/>
  <c r="BW154" i="49"/>
  <c r="BW162" i="49" s="1"/>
  <c r="BR154" i="49"/>
  <c r="BR162" i="49" s="1"/>
  <c r="CV154" i="49"/>
  <c r="CV162" i="49" s="1"/>
  <c r="CQ154" i="49"/>
  <c r="CQ162" i="49" s="1"/>
  <c r="BM154" i="49"/>
  <c r="BM162" i="49" s="1"/>
  <c r="BH154" i="49"/>
  <c r="BH162" i="49" s="1"/>
  <c r="BC154" i="49"/>
  <c r="BC162" i="49" s="1"/>
  <c r="CL154" i="49"/>
  <c r="CL162" i="49" s="1"/>
  <c r="AX154" i="49"/>
  <c r="AX162" i="49" s="1"/>
  <c r="CG154" i="49"/>
  <c r="CG162" i="49" s="1"/>
  <c r="AS154" i="49"/>
  <c r="AS162" i="49" s="1"/>
  <c r="CB154" i="49"/>
  <c r="CB162" i="49" s="1"/>
  <c r="AM162" i="49"/>
  <c r="BZ102" i="49"/>
  <c r="CB102" i="49" s="1"/>
  <c r="AS39" i="49"/>
  <c r="M71" i="53"/>
  <c r="H47" i="53"/>
  <c r="G51" i="53"/>
  <c r="AT272" i="49"/>
  <c r="AV272" i="49" s="1"/>
  <c r="CB27" i="49" s="1"/>
  <c r="AT271" i="49"/>
  <c r="AV271" i="49" s="1"/>
  <c r="BW27" i="49" s="1"/>
  <c r="CT42" i="49"/>
  <c r="AT274" i="49"/>
  <c r="AV274" i="49" s="1"/>
  <c r="CL27" i="49" s="1"/>
  <c r="AT273" i="49"/>
  <c r="AV273" i="49" s="1"/>
  <c r="AT275" i="49"/>
  <c r="AV275" i="49" s="1"/>
  <c r="AP276" i="49"/>
  <c r="AP185" i="49"/>
  <c r="AT184" i="49"/>
  <c r="AV184" i="49" s="1"/>
  <c r="CB75" i="49" s="1"/>
  <c r="AP246" i="49"/>
  <c r="AT245" i="49"/>
  <c r="AV245" i="49" s="1"/>
  <c r="AT224" i="49"/>
  <c r="AV224" i="49" s="1"/>
  <c r="BZ97" i="49" s="1"/>
  <c r="CB97" i="49" s="1"/>
  <c r="AP225" i="49"/>
  <c r="BW33" i="49" l="1"/>
  <c r="CB33" i="49"/>
  <c r="I65" i="53" s="1"/>
  <c r="BW34" i="49"/>
  <c r="H66" i="53" s="1"/>
  <c r="H65" i="53"/>
  <c r="CB34" i="49"/>
  <c r="I66" i="53" s="1"/>
  <c r="CL33" i="49"/>
  <c r="I40" i="53"/>
  <c r="H40" i="53"/>
  <c r="CX17" i="49"/>
  <c r="CE102" i="49"/>
  <c r="CG102" i="49" s="1"/>
  <c r="K60" i="53"/>
  <c r="CG27" i="49"/>
  <c r="BZ85" i="49"/>
  <c r="CB85" i="49" s="1"/>
  <c r="BZ80" i="49"/>
  <c r="CB80" i="49" s="1"/>
  <c r="CQ27" i="49"/>
  <c r="AX39" i="49"/>
  <c r="B71" i="53"/>
  <c r="I60" i="53"/>
  <c r="I47" i="53"/>
  <c r="H51" i="53"/>
  <c r="BZ43" i="49"/>
  <c r="CB43" i="49" s="1"/>
  <c r="I74" i="53" s="1"/>
  <c r="I75" i="53" s="1"/>
  <c r="CB29" i="49"/>
  <c r="CB38" i="49" s="1"/>
  <c r="I70" i="53" s="1"/>
  <c r="CL29" i="49"/>
  <c r="CL38" i="49" s="1"/>
  <c r="K70" i="53" s="1"/>
  <c r="CJ43" i="49"/>
  <c r="CL43" i="49" s="1"/>
  <c r="K74" i="53" s="1"/>
  <c r="AQ42" i="49"/>
  <c r="AP277" i="49"/>
  <c r="AT276" i="49"/>
  <c r="AV276" i="49" s="1"/>
  <c r="AP226" i="49"/>
  <c r="AT225" i="49"/>
  <c r="AV225" i="49" s="1"/>
  <c r="AP247" i="49"/>
  <c r="AT246" i="49"/>
  <c r="AV246" i="49" s="1"/>
  <c r="AT185" i="49"/>
  <c r="AV185" i="49" s="1"/>
  <c r="CG75" i="49" s="1"/>
  <c r="AP186" i="49"/>
  <c r="J47" i="53" l="1"/>
  <c r="H68" i="53"/>
  <c r="I68" i="53"/>
  <c r="K61" i="53"/>
  <c r="K63" i="53" s="1"/>
  <c r="CL34" i="49"/>
  <c r="K66" i="53" s="1"/>
  <c r="K65" i="53"/>
  <c r="CE43" i="49"/>
  <c r="CG43" i="49" s="1"/>
  <c r="J74" i="53" s="1"/>
  <c r="CG33" i="49"/>
  <c r="L60" i="53"/>
  <c r="L61" i="53" s="1"/>
  <c r="CQ33" i="49"/>
  <c r="CE85" i="49"/>
  <c r="CG85" i="49" s="1"/>
  <c r="J40" i="53"/>
  <c r="CG29" i="49"/>
  <c r="CG38" i="49" s="1"/>
  <c r="J70" i="53" s="1"/>
  <c r="J72" i="53" s="1"/>
  <c r="J75" i="53" s="1"/>
  <c r="J60" i="53"/>
  <c r="CQ29" i="49"/>
  <c r="CQ38" i="49" s="1"/>
  <c r="L70" i="53" s="1"/>
  <c r="L72" i="53" s="1"/>
  <c r="CO43" i="49"/>
  <c r="CQ43" i="49" s="1"/>
  <c r="L74" i="53" s="1"/>
  <c r="L75" i="53" s="1"/>
  <c r="CV27" i="49"/>
  <c r="CJ102" i="49"/>
  <c r="CL102" i="49" s="1"/>
  <c r="CE97" i="49"/>
  <c r="CG97" i="49" s="1"/>
  <c r="BC39" i="49"/>
  <c r="C71" i="53"/>
  <c r="I61" i="53"/>
  <c r="I63" i="53" s="1"/>
  <c r="K75" i="53"/>
  <c r="K72" i="53"/>
  <c r="I51" i="53"/>
  <c r="AV42" i="49"/>
  <c r="AT277" i="49"/>
  <c r="AV277" i="49" s="1"/>
  <c r="AP278" i="49"/>
  <c r="CE80" i="49"/>
  <c r="CG80" i="49" s="1"/>
  <c r="AT226" i="49"/>
  <c r="AV226" i="49" s="1"/>
  <c r="AP227" i="49"/>
  <c r="AP248" i="49"/>
  <c r="AT247" i="49"/>
  <c r="AV247" i="49" s="1"/>
  <c r="CO102" i="49" s="1"/>
  <c r="CQ102" i="49" s="1"/>
  <c r="AP187" i="49"/>
  <c r="AT186" i="49"/>
  <c r="AV186" i="49" s="1"/>
  <c r="CV33" i="49" l="1"/>
  <c r="K47" i="53"/>
  <c r="J51" i="53"/>
  <c r="K68" i="53"/>
  <c r="CG34" i="49"/>
  <c r="J66" i="53" s="1"/>
  <c r="J65" i="53"/>
  <c r="CV34" i="49"/>
  <c r="M66" i="53" s="1"/>
  <c r="M65" i="53"/>
  <c r="L63" i="53"/>
  <c r="J61" i="53"/>
  <c r="J63" i="53" s="1"/>
  <c r="CQ34" i="49"/>
  <c r="L66" i="53" s="1"/>
  <c r="L65" i="53"/>
  <c r="CJ97" i="49"/>
  <c r="CL97" i="49" s="1"/>
  <c r="CT43" i="49"/>
  <c r="CV43" i="49" s="1"/>
  <c r="M74" i="53" s="1"/>
  <c r="M75" i="53" s="1"/>
  <c r="CV29" i="49"/>
  <c r="CV38" i="49" s="1"/>
  <c r="M70" i="53" s="1"/>
  <c r="M72" i="53" s="1"/>
  <c r="M60" i="53"/>
  <c r="CL75" i="49"/>
  <c r="AS27" i="49"/>
  <c r="BH39" i="49"/>
  <c r="D71" i="53"/>
  <c r="BA42" i="49"/>
  <c r="AP279" i="49"/>
  <c r="AT278" i="49"/>
  <c r="AV278" i="49" s="1"/>
  <c r="AP249" i="49"/>
  <c r="AT248" i="49"/>
  <c r="AV248" i="49" s="1"/>
  <c r="AP188" i="49"/>
  <c r="AT187" i="49"/>
  <c r="AV187" i="49" s="1"/>
  <c r="AP228" i="49"/>
  <c r="AT227" i="49"/>
  <c r="AV227" i="49" s="1"/>
  <c r="CO97" i="49" s="1"/>
  <c r="CQ97" i="49" s="1"/>
  <c r="AS33" i="49" l="1"/>
  <c r="B65" i="53" s="1"/>
  <c r="L47" i="53"/>
  <c r="K51" i="53"/>
  <c r="J68" i="53"/>
  <c r="M68" i="53"/>
  <c r="M61" i="53"/>
  <c r="M63" i="53" s="1"/>
  <c r="L68" i="53"/>
  <c r="AS34" i="49"/>
  <c r="B66" i="53" s="1"/>
  <c r="B68" i="53" s="1"/>
  <c r="CJ85" i="49"/>
  <c r="CL85" i="49" s="1"/>
  <c r="K40" i="53"/>
  <c r="AQ43" i="49"/>
  <c r="AS43" i="49" s="1"/>
  <c r="B60" i="53"/>
  <c r="AS29" i="49"/>
  <c r="AS38" i="49" s="1"/>
  <c r="AX27" i="49"/>
  <c r="CQ75" i="49"/>
  <c r="CJ80" i="49"/>
  <c r="CL80" i="49" s="1"/>
  <c r="CT102" i="49"/>
  <c r="CV102" i="49" s="1"/>
  <c r="BM39" i="49"/>
  <c r="E71" i="53"/>
  <c r="BF42" i="49"/>
  <c r="AP280" i="49"/>
  <c r="AT279" i="49"/>
  <c r="AV279" i="49" s="1"/>
  <c r="AP229" i="49"/>
  <c r="AT228" i="49"/>
  <c r="AV228" i="49" s="1"/>
  <c r="AP189" i="49"/>
  <c r="AT188" i="49"/>
  <c r="AV188" i="49" s="1"/>
  <c r="AT249" i="49"/>
  <c r="AV249" i="49" s="1"/>
  <c r="AQ102" i="49" s="1"/>
  <c r="AS102" i="49" s="1"/>
  <c r="AP250" i="49"/>
  <c r="AX33" i="49" l="1"/>
  <c r="M47" i="53"/>
  <c r="M51" i="53" s="1"/>
  <c r="L51" i="53"/>
  <c r="N47" i="53"/>
  <c r="N51" i="53" s="1"/>
  <c r="AX34" i="49"/>
  <c r="C66" i="53" s="1"/>
  <c r="C65" i="53"/>
  <c r="L40" i="53"/>
  <c r="B70" i="53"/>
  <c r="B72" i="53" s="1"/>
  <c r="B74" i="53"/>
  <c r="B75" i="53" s="1"/>
  <c r="B61" i="53"/>
  <c r="B63" i="53" s="1"/>
  <c r="CT97" i="49"/>
  <c r="CV97" i="49" s="1"/>
  <c r="AX29" i="49"/>
  <c r="AX38" i="49" s="1"/>
  <c r="C70" i="53" s="1"/>
  <c r="C72" i="53" s="1"/>
  <c r="AV43" i="49"/>
  <c r="AX43" i="49" s="1"/>
  <c r="C74" i="53" s="1"/>
  <c r="C75" i="53" s="1"/>
  <c r="C60" i="53"/>
  <c r="BC27" i="49"/>
  <c r="CV75" i="49"/>
  <c r="CO80" i="49"/>
  <c r="CQ80" i="49" s="1"/>
  <c r="CO85" i="49"/>
  <c r="CQ85" i="49" s="1"/>
  <c r="BR39" i="49"/>
  <c r="F71" i="53"/>
  <c r="BK42" i="49"/>
  <c r="AT280" i="49"/>
  <c r="AV280" i="49" s="1"/>
  <c r="AP281" i="49"/>
  <c r="AP251" i="49"/>
  <c r="AT250" i="49"/>
  <c r="AV250" i="49" s="1"/>
  <c r="AP230" i="49"/>
  <c r="AT229" i="49"/>
  <c r="AV229" i="49" s="1"/>
  <c r="AP190" i="49"/>
  <c r="AT189" i="49"/>
  <c r="AV189" i="49" s="1"/>
  <c r="BC33" i="49" l="1"/>
  <c r="C68" i="53"/>
  <c r="BC34" i="49"/>
  <c r="D66" i="53" s="1"/>
  <c r="D65" i="53"/>
  <c r="C61" i="53"/>
  <c r="C63" i="53" s="1"/>
  <c r="M40" i="53"/>
  <c r="CX107" i="49"/>
  <c r="AS75" i="49"/>
  <c r="BH27" i="49"/>
  <c r="BC29" i="49"/>
  <c r="BC38" i="49" s="1"/>
  <c r="D70" i="53" s="1"/>
  <c r="BA43" i="49"/>
  <c r="BC43" i="49" s="1"/>
  <c r="D74" i="53" s="1"/>
  <c r="D60" i="53"/>
  <c r="AQ97" i="49"/>
  <c r="AS97" i="49" s="1"/>
  <c r="AV102" i="49"/>
  <c r="AX102" i="49" s="1"/>
  <c r="CT85" i="49"/>
  <c r="CV85" i="49" s="1"/>
  <c r="CT80" i="49"/>
  <c r="CV80" i="49" s="1"/>
  <c r="BW39" i="49"/>
  <c r="G71" i="53"/>
  <c r="BP42" i="49"/>
  <c r="AP282" i="49"/>
  <c r="AT282" i="49" s="1"/>
  <c r="AV282" i="49" s="1"/>
  <c r="AT281" i="49"/>
  <c r="AV281" i="49" s="1"/>
  <c r="AT251" i="49"/>
  <c r="AV251" i="49" s="1"/>
  <c r="AP252" i="49"/>
  <c r="AT230" i="49"/>
  <c r="AV230" i="49" s="1"/>
  <c r="AP231" i="49"/>
  <c r="AT190" i="49"/>
  <c r="AV190" i="49" s="1"/>
  <c r="AP191" i="49"/>
  <c r="BH33" i="49" l="1"/>
  <c r="E65" i="53" s="1"/>
  <c r="D68" i="53"/>
  <c r="D61" i="53"/>
  <c r="D63" i="53" s="1"/>
  <c r="BH34" i="49"/>
  <c r="E66" i="53" s="1"/>
  <c r="E68" i="53" s="1"/>
  <c r="B40" i="53"/>
  <c r="D75" i="53"/>
  <c r="D72" i="53"/>
  <c r="BM27" i="49"/>
  <c r="BA102" i="49"/>
  <c r="BC102" i="49" s="1"/>
  <c r="H60" i="53"/>
  <c r="BR27" i="49"/>
  <c r="AX75" i="49"/>
  <c r="C40" i="53" s="1"/>
  <c r="AQ85" i="49"/>
  <c r="AS85" i="49" s="1"/>
  <c r="AQ80" i="49"/>
  <c r="AS80" i="49" s="1"/>
  <c r="AV97" i="49"/>
  <c r="AX97" i="49" s="1"/>
  <c r="BF43" i="49"/>
  <c r="BH43" i="49" s="1"/>
  <c r="E74" i="53" s="1"/>
  <c r="E75" i="53" s="1"/>
  <c r="BH29" i="49"/>
  <c r="BH38" i="49" s="1"/>
  <c r="E70" i="53" s="1"/>
  <c r="E72" i="53" s="1"/>
  <c r="E60" i="53"/>
  <c r="CB39" i="49"/>
  <c r="CX39" i="49" s="1"/>
  <c r="H71" i="53"/>
  <c r="BW29" i="49"/>
  <c r="BW38" i="49" s="1"/>
  <c r="H70" i="53"/>
  <c r="BU42" i="49"/>
  <c r="BU43" i="49" s="1"/>
  <c r="BW43" i="49" s="1"/>
  <c r="H74" i="53" s="1"/>
  <c r="H75" i="53" s="1"/>
  <c r="AV283" i="49"/>
  <c r="AT191" i="49"/>
  <c r="AV191" i="49" s="1"/>
  <c r="AP192" i="49"/>
  <c r="AT231" i="49"/>
  <c r="AV231" i="49" s="1"/>
  <c r="AP232" i="49"/>
  <c r="AT252" i="49"/>
  <c r="AV252" i="49" s="1"/>
  <c r="AP253" i="49"/>
  <c r="BM33" i="49" l="1"/>
  <c r="BM34" i="49" s="1"/>
  <c r="F66" i="53" s="1"/>
  <c r="F65" i="53"/>
  <c r="E61" i="53"/>
  <c r="E63" i="53" s="1"/>
  <c r="H61" i="53"/>
  <c r="H63" i="53" s="1"/>
  <c r="BR33" i="49"/>
  <c r="CX27" i="49"/>
  <c r="BP43" i="49"/>
  <c r="BR43" i="49" s="1"/>
  <c r="G74" i="53" s="1"/>
  <c r="G75" i="53" s="1"/>
  <c r="BR29" i="49"/>
  <c r="BR38" i="49" s="1"/>
  <c r="G70" i="53" s="1"/>
  <c r="G72" i="53" s="1"/>
  <c r="BA97" i="49"/>
  <c r="BC97" i="49" s="1"/>
  <c r="F60" i="53"/>
  <c r="BM29" i="49"/>
  <c r="BM38" i="49" s="1"/>
  <c r="F70" i="53" s="1"/>
  <c r="F72" i="53" s="1"/>
  <c r="BK43" i="49"/>
  <c r="BM43" i="49" s="1"/>
  <c r="F74" i="53" s="1"/>
  <c r="F75" i="53" s="1"/>
  <c r="BC75" i="49"/>
  <c r="D40" i="53" s="1"/>
  <c r="G60" i="53"/>
  <c r="BF102" i="49"/>
  <c r="BH102" i="49" s="1"/>
  <c r="AV80" i="49"/>
  <c r="AX80" i="49" s="1"/>
  <c r="AV85" i="49"/>
  <c r="AX85" i="49" s="1"/>
  <c r="H72" i="53"/>
  <c r="I71" i="53"/>
  <c r="N71" i="53" s="1"/>
  <c r="AP254" i="49"/>
  <c r="AT254" i="49" s="1"/>
  <c r="AV254" i="49" s="1"/>
  <c r="BP102" i="49" s="1"/>
  <c r="AT253" i="49"/>
  <c r="AV253" i="49" s="1"/>
  <c r="BK102" i="49" s="1"/>
  <c r="BM102" i="49" s="1"/>
  <c r="AP193" i="49"/>
  <c r="AT192" i="49"/>
  <c r="AV192" i="49" s="1"/>
  <c r="AP233" i="49"/>
  <c r="AT232" i="49"/>
  <c r="AV232" i="49" s="1"/>
  <c r="F68" i="53" l="1"/>
  <c r="G61" i="53"/>
  <c r="G63" i="53" s="1"/>
  <c r="BR34" i="49"/>
  <c r="G65" i="53"/>
  <c r="CX33" i="49"/>
  <c r="CX29" i="49"/>
  <c r="CX38" i="49"/>
  <c r="CX43" i="49"/>
  <c r="N70" i="53"/>
  <c r="N74" i="53"/>
  <c r="N75" i="53" s="1"/>
  <c r="N60" i="53"/>
  <c r="BH75" i="49"/>
  <c r="E40" i="53" s="1"/>
  <c r="F61" i="53"/>
  <c r="BA85" i="49"/>
  <c r="BC85" i="49" s="1"/>
  <c r="BA80" i="49"/>
  <c r="BC80" i="49" s="1"/>
  <c r="BF97" i="49"/>
  <c r="BH97" i="49" s="1"/>
  <c r="I72" i="53"/>
  <c r="AP234" i="49"/>
  <c r="AT234" i="49" s="1"/>
  <c r="AV234" i="49" s="1"/>
  <c r="BP97" i="49" s="1"/>
  <c r="BR97" i="49" s="1"/>
  <c r="AT233" i="49"/>
  <c r="AV233" i="49" s="1"/>
  <c r="BK97" i="49" s="1"/>
  <c r="BM97" i="49" s="1"/>
  <c r="BR102" i="49"/>
  <c r="BW102" i="49"/>
  <c r="AV255" i="49"/>
  <c r="AT193" i="49"/>
  <c r="AV193" i="49" s="1"/>
  <c r="AP194" i="49"/>
  <c r="AT194" i="49" s="1"/>
  <c r="AV194" i="49" s="1"/>
  <c r="BR75" i="49" s="1"/>
  <c r="G40" i="53" s="1"/>
  <c r="N61" i="53" l="1"/>
  <c r="N63" i="53" s="1"/>
  <c r="G66" i="53"/>
  <c r="N66" i="53" s="1"/>
  <c r="CX34" i="49"/>
  <c r="N65" i="53"/>
  <c r="F63" i="53"/>
  <c r="CX102" i="49"/>
  <c r="N72" i="53"/>
  <c r="BF85" i="49"/>
  <c r="BH85" i="49" s="1"/>
  <c r="BF80" i="49"/>
  <c r="BH80" i="49" s="1"/>
  <c r="BM75" i="49"/>
  <c r="CX75" i="49" s="1"/>
  <c r="AV195" i="49"/>
  <c r="BW97" i="49"/>
  <c r="CX97" i="49" s="1"/>
  <c r="AV235" i="49"/>
  <c r="BP80" i="49"/>
  <c r="BR80" i="49" s="1"/>
  <c r="BP85" i="49"/>
  <c r="BR85" i="49" s="1"/>
  <c r="N68" i="53" l="1"/>
  <c r="G68" i="53"/>
  <c r="F40" i="53"/>
  <c r="BK80" i="49"/>
  <c r="BM80" i="49" s="1"/>
  <c r="BK85" i="49"/>
  <c r="BM85" i="49" s="1"/>
  <c r="BU85" i="49"/>
  <c r="BW85" i="49" s="1"/>
  <c r="BU80" i="49"/>
  <c r="BW80" i="49" s="1"/>
  <c r="N40" i="53" l="1"/>
  <c r="CX85" i="49"/>
  <c r="CX80" i="49"/>
  <c r="G27" i="26" l="1"/>
  <c r="D25" i="26"/>
  <c r="B25" i="26"/>
  <c r="D24" i="26"/>
  <c r="B24" i="26"/>
  <c r="E24" i="26" s="1"/>
  <c r="H24" i="26" s="1"/>
  <c r="D23" i="26"/>
  <c r="B23" i="26"/>
  <c r="E23" i="26" s="1"/>
  <c r="H23" i="26" s="1"/>
  <c r="D22" i="26"/>
  <c r="B22" i="26"/>
  <c r="E22" i="26" s="1"/>
  <c r="H22" i="26" s="1"/>
  <c r="D21" i="26"/>
  <c r="B21" i="26"/>
  <c r="E21" i="26" s="1"/>
  <c r="H21" i="26" s="1"/>
  <c r="D20" i="26"/>
  <c r="B20" i="26"/>
  <c r="E20" i="26" s="1"/>
  <c r="H20" i="26" s="1"/>
  <c r="D19" i="26"/>
  <c r="B19" i="26"/>
  <c r="E19" i="26" s="1"/>
  <c r="H19" i="26" s="1"/>
  <c r="D18" i="26"/>
  <c r="B18" i="26"/>
  <c r="E18" i="26" s="1"/>
  <c r="H18" i="26" s="1"/>
  <c r="D17" i="26"/>
  <c r="B17" i="26"/>
  <c r="E17" i="26" s="1"/>
  <c r="H17" i="26" s="1"/>
  <c r="D16" i="26"/>
  <c r="B16" i="26"/>
  <c r="E16" i="26" s="1"/>
  <c r="H16" i="26" s="1"/>
  <c r="D15" i="26"/>
  <c r="B15" i="26"/>
  <c r="E15" i="26" s="1"/>
  <c r="H15" i="26" s="1"/>
  <c r="D14" i="26"/>
  <c r="B14" i="26"/>
  <c r="E14" i="26" s="1"/>
  <c r="H14" i="26" s="1"/>
  <c r="D13" i="26"/>
  <c r="B13" i="26"/>
  <c r="E13" i="26" s="1"/>
  <c r="H13" i="26" s="1"/>
  <c r="D12" i="26"/>
  <c r="B12" i="26"/>
  <c r="E12" i="26" s="1"/>
  <c r="H12" i="26" s="1"/>
  <c r="D11" i="26"/>
  <c r="B11" i="26"/>
  <c r="E11" i="26" s="1"/>
  <c r="H11" i="26" s="1"/>
  <c r="D10" i="26"/>
  <c r="E25" i="26" l="1"/>
  <c r="H25" i="26" s="1"/>
  <c r="E10" i="26"/>
  <c r="H10" i="26" s="1"/>
  <c r="H27" i="26" l="1"/>
  <c r="I27" i="26" s="1"/>
  <c r="H28" i="26" l="1"/>
  <c r="H30" i="26" s="1"/>
  <c r="H31" i="26" s="1"/>
  <c r="H33" i="26" s="1"/>
  <c r="H34" i="26" s="1"/>
  <c r="AP200" i="49" s="1"/>
  <c r="AP203" i="49" s="1"/>
  <c r="AT203" i="49" l="1"/>
  <c r="AV203" i="49" s="1"/>
  <c r="AP204" i="49"/>
  <c r="BU92" i="49" l="1"/>
  <c r="BW92" i="49" s="1"/>
  <c r="AP205" i="49"/>
  <c r="AT204" i="49"/>
  <c r="AV204" i="49" s="1"/>
  <c r="BZ92" i="49" s="1"/>
  <c r="CB92" i="49" s="1"/>
  <c r="AT205" i="49" l="1"/>
  <c r="AV205" i="49" s="1"/>
  <c r="CE92" i="49" s="1"/>
  <c r="CG92" i="49" s="1"/>
  <c r="AP206" i="49"/>
  <c r="AT206" i="49" l="1"/>
  <c r="AV206" i="49" s="1"/>
  <c r="CJ92" i="49" s="1"/>
  <c r="CL92" i="49" s="1"/>
  <c r="AP207" i="49"/>
  <c r="AT207" i="49" l="1"/>
  <c r="AV207" i="49" s="1"/>
  <c r="CO92" i="49" s="1"/>
  <c r="CQ92" i="49" s="1"/>
  <c r="AP208" i="49"/>
  <c r="AT208" i="49" l="1"/>
  <c r="AV208" i="49" s="1"/>
  <c r="AP209" i="49"/>
  <c r="BC14" i="49"/>
  <c r="AT209" i="49" l="1"/>
  <c r="AV209" i="49" s="1"/>
  <c r="AQ92" i="49" s="1"/>
  <c r="AS92" i="49" s="1"/>
  <c r="AP210" i="49"/>
  <c r="CT92" i="49"/>
  <c r="CV92" i="49" s="1"/>
  <c r="BH14" i="49"/>
  <c r="AP211" i="49" l="1"/>
  <c r="AT210" i="49"/>
  <c r="AV210" i="49" s="1"/>
  <c r="AV92" i="49" s="1"/>
  <c r="AX92" i="49" s="1"/>
  <c r="BM14" i="49"/>
  <c r="AP212" i="49" l="1"/>
  <c r="AT211" i="49"/>
  <c r="AV211" i="49" s="1"/>
  <c r="BA92" i="49" s="1"/>
  <c r="BC92" i="49" s="1"/>
  <c r="BR14" i="49"/>
  <c r="AP213" i="49" l="1"/>
  <c r="AT212" i="49"/>
  <c r="AV212" i="49" s="1"/>
  <c r="BF92" i="49" s="1"/>
  <c r="BH92" i="49" s="1"/>
  <c r="BW14" i="49"/>
  <c r="AT213" i="49" l="1"/>
  <c r="AV213" i="49" s="1"/>
  <c r="BK92" i="49" s="1"/>
  <c r="BM92" i="49" s="1"/>
  <c r="AP214" i="49"/>
  <c r="AT214" i="49" s="1"/>
  <c r="AV214" i="49" s="1"/>
  <c r="CB14" i="49"/>
  <c r="CG14" i="49" s="1"/>
  <c r="CL14" i="49" s="1"/>
  <c r="CQ14" i="49" s="1"/>
  <c r="CV14" i="49" s="1"/>
  <c r="CX14" i="49" l="1"/>
  <c r="BP92" i="49"/>
  <c r="BR92" i="49" s="1"/>
  <c r="CX92" i="49" s="1"/>
  <c r="AV215" i="49"/>
  <c r="D119" i="49" l="1"/>
  <c r="D138" i="49" s="1"/>
  <c r="AC119" i="49" l="1"/>
  <c r="AM119" i="49" s="1"/>
  <c r="BC119" i="49" s="1"/>
  <c r="AC138" i="49" l="1"/>
  <c r="CL119" i="49"/>
  <c r="CL138" i="49" s="1"/>
  <c r="CL174" i="49" s="1"/>
  <c r="CJ76" i="49" s="1"/>
  <c r="CJ81" i="49" s="1"/>
  <c r="CL81" i="49" s="1"/>
  <c r="CL82" i="49" s="1"/>
  <c r="CL83" i="49" s="1"/>
  <c r="K35" i="53" s="1"/>
  <c r="K15" i="53" s="1"/>
  <c r="K25" i="53" s="1"/>
  <c r="BW119" i="49"/>
  <c r="BW138" i="49" s="1"/>
  <c r="BW174" i="49" s="1"/>
  <c r="BU76" i="49" s="1"/>
  <c r="BW76" i="49" s="1"/>
  <c r="BW77" i="49" s="1"/>
  <c r="BW78" i="49" s="1"/>
  <c r="H34" i="53" s="1"/>
  <c r="BR119" i="49"/>
  <c r="BR138" i="49" s="1"/>
  <c r="BR174" i="49" s="1"/>
  <c r="BP76" i="49" s="1"/>
  <c r="BP93" i="49" s="1"/>
  <c r="BR93" i="49" s="1"/>
  <c r="BR94" i="49" s="1"/>
  <c r="BR95" i="49" s="1"/>
  <c r="G37" i="53" s="1"/>
  <c r="G17" i="53" s="1"/>
  <c r="BH119" i="49"/>
  <c r="BH138" i="49" s="1"/>
  <c r="BH174" i="49" s="1"/>
  <c r="BF76" i="49" s="1"/>
  <c r="BF81" i="49" s="1"/>
  <c r="BH81" i="49" s="1"/>
  <c r="BH82" i="49" s="1"/>
  <c r="BH83" i="49" s="1"/>
  <c r="E35" i="53" s="1"/>
  <c r="E15" i="53" s="1"/>
  <c r="E25" i="53" s="1"/>
  <c r="CV119" i="49"/>
  <c r="CV138" i="49" s="1"/>
  <c r="CV174" i="49" s="1"/>
  <c r="CT76" i="49" s="1"/>
  <c r="CV76" i="49" s="1"/>
  <c r="CV77" i="49" s="1"/>
  <c r="CV78" i="49" s="1"/>
  <c r="BC138" i="49"/>
  <c r="BC174" i="49" s="1"/>
  <c r="BA76" i="49" s="1"/>
  <c r="BC76" i="49" s="1"/>
  <c r="BC77" i="49" s="1"/>
  <c r="BC78" i="49" s="1"/>
  <c r="D34" i="53" s="1"/>
  <c r="AX119" i="49"/>
  <c r="AX138" i="49" s="1"/>
  <c r="AX174" i="49" s="1"/>
  <c r="AV76" i="49" s="1"/>
  <c r="AV86" i="49" s="1"/>
  <c r="AX86" i="49" s="1"/>
  <c r="AX87" i="49" s="1"/>
  <c r="AX88" i="49" s="1"/>
  <c r="C36" i="53" s="1"/>
  <c r="C16" i="53" s="1"/>
  <c r="C26" i="53" s="1"/>
  <c r="CG119" i="49"/>
  <c r="CG138" i="49" s="1"/>
  <c r="CG174" i="49" s="1"/>
  <c r="CE76" i="49" s="1"/>
  <c r="CE93" i="49" s="1"/>
  <c r="CG93" i="49" s="1"/>
  <c r="CG94" i="49" s="1"/>
  <c r="CG95" i="49" s="1"/>
  <c r="J37" i="53" s="1"/>
  <c r="J17" i="53" s="1"/>
  <c r="AS119" i="49"/>
  <c r="AS138" i="49" s="1"/>
  <c r="AS174" i="49" s="1"/>
  <c r="AQ76" i="49" s="1"/>
  <c r="AS76" i="49" s="1"/>
  <c r="AS77" i="49" s="1"/>
  <c r="AS78" i="49" s="1"/>
  <c r="CB119" i="49"/>
  <c r="CB138" i="49" s="1"/>
  <c r="CB174" i="49" s="1"/>
  <c r="BZ76" i="49" s="1"/>
  <c r="CQ119" i="49"/>
  <c r="CQ138" i="49" s="1"/>
  <c r="CQ174" i="49" s="1"/>
  <c r="CO76" i="49" s="1"/>
  <c r="CO98" i="49" s="1"/>
  <c r="CQ98" i="49" s="1"/>
  <c r="CQ99" i="49" s="1"/>
  <c r="CQ100" i="49" s="1"/>
  <c r="L38" i="53" s="1"/>
  <c r="L18" i="53" s="1"/>
  <c r="L28" i="53" s="1"/>
  <c r="G27" i="53" l="1"/>
  <c r="BM119" i="49"/>
  <c r="BM138" i="49" s="1"/>
  <c r="BM174" i="49" s="1"/>
  <c r="BK76" i="49" s="1"/>
  <c r="BK86" i="49" s="1"/>
  <c r="BM86" i="49" s="1"/>
  <c r="BM87" i="49" s="1"/>
  <c r="BM88" i="49" s="1"/>
  <c r="F36" i="53" s="1"/>
  <c r="F16" i="53" s="1"/>
  <c r="F26" i="53" s="1"/>
  <c r="AM138" i="49"/>
  <c r="AM174" i="49" s="1"/>
  <c r="BZ81" i="49"/>
  <c r="CB81" i="49" s="1"/>
  <c r="CB82" i="49" s="1"/>
  <c r="CB83" i="49" s="1"/>
  <c r="I35" i="53" s="1"/>
  <c r="I15" i="53" s="1"/>
  <c r="I25" i="53" s="1"/>
  <c r="CB76" i="49"/>
  <c r="CB77" i="49" s="1"/>
  <c r="CB78" i="49" s="1"/>
  <c r="I34" i="53" s="1"/>
  <c r="BZ93" i="49"/>
  <c r="CB93" i="49" s="1"/>
  <c r="CB94" i="49" s="1"/>
  <c r="CB95" i="49" s="1"/>
  <c r="I37" i="53" s="1"/>
  <c r="I17" i="53" s="1"/>
  <c r="BZ86" i="49"/>
  <c r="CB86" i="49" s="1"/>
  <c r="CB87" i="49" s="1"/>
  <c r="CB88" i="49" s="1"/>
  <c r="I36" i="53" s="1"/>
  <c r="I16" i="53" s="1"/>
  <c r="I26" i="53" s="1"/>
  <c r="BZ103" i="49"/>
  <c r="CB103" i="49" s="1"/>
  <c r="CB104" i="49" s="1"/>
  <c r="CB105" i="49" s="1"/>
  <c r="I39" i="53" s="1"/>
  <c r="I19" i="53" s="1"/>
  <c r="I29" i="53" s="1"/>
  <c r="BZ98" i="49"/>
  <c r="CB98" i="49" s="1"/>
  <c r="CB99" i="49" s="1"/>
  <c r="CB100" i="49" s="1"/>
  <c r="I38" i="53" s="1"/>
  <c r="I18" i="53" s="1"/>
  <c r="I28" i="53" s="1"/>
  <c r="B34" i="53"/>
  <c r="B14" i="53" s="1"/>
  <c r="CO93" i="49"/>
  <c r="CQ93" i="49" s="1"/>
  <c r="CQ94" i="49" s="1"/>
  <c r="CQ95" i="49" s="1"/>
  <c r="L37" i="53" s="1"/>
  <c r="L17" i="53" s="1"/>
  <c r="CO103" i="49"/>
  <c r="CQ103" i="49" s="1"/>
  <c r="CQ104" i="49" s="1"/>
  <c r="CQ105" i="49" s="1"/>
  <c r="L39" i="53" s="1"/>
  <c r="L19" i="53" s="1"/>
  <c r="L29" i="53" s="1"/>
  <c r="CO86" i="49"/>
  <c r="CQ86" i="49" s="1"/>
  <c r="CQ87" i="49" s="1"/>
  <c r="CQ88" i="49" s="1"/>
  <c r="L36" i="53" s="1"/>
  <c r="L16" i="53" s="1"/>
  <c r="L26" i="53" s="1"/>
  <c r="CO81" i="49"/>
  <c r="CQ81" i="49" s="1"/>
  <c r="CQ82" i="49" s="1"/>
  <c r="CQ83" i="49" s="1"/>
  <c r="L35" i="53" s="1"/>
  <c r="L15" i="53" s="1"/>
  <c r="L25" i="53" s="1"/>
  <c r="CJ86" i="49"/>
  <c r="CL86" i="49" s="1"/>
  <c r="CL87" i="49" s="1"/>
  <c r="CL88" i="49" s="1"/>
  <c r="K36" i="53" s="1"/>
  <c r="K16" i="53" s="1"/>
  <c r="K26" i="53" s="1"/>
  <c r="CJ98" i="49"/>
  <c r="CL98" i="49" s="1"/>
  <c r="CL99" i="49" s="1"/>
  <c r="CL100" i="49" s="1"/>
  <c r="K38" i="53" s="1"/>
  <c r="K18" i="53" s="1"/>
  <c r="K28" i="53" s="1"/>
  <c r="CJ103" i="49"/>
  <c r="CL103" i="49" s="1"/>
  <c r="CL104" i="49" s="1"/>
  <c r="CL105" i="49" s="1"/>
  <c r="K39" i="53" s="1"/>
  <c r="K19" i="53" s="1"/>
  <c r="K29" i="53" s="1"/>
  <c r="CQ76" i="49"/>
  <c r="CQ77" i="49" s="1"/>
  <c r="CQ78" i="49" s="1"/>
  <c r="L34" i="53" s="1"/>
  <c r="L14" i="53" s="1"/>
  <c r="BA81" i="49"/>
  <c r="BC81" i="49" s="1"/>
  <c r="BC82" i="49" s="1"/>
  <c r="BC83" i="49" s="1"/>
  <c r="D35" i="53" s="1"/>
  <c r="D15" i="53" s="1"/>
  <c r="D25" i="53" s="1"/>
  <c r="AX76" i="49"/>
  <c r="AX77" i="49" s="1"/>
  <c r="AX78" i="49" s="1"/>
  <c r="C34" i="53" s="1"/>
  <c r="C14" i="53" s="1"/>
  <c r="AV103" i="49"/>
  <c r="AX103" i="49" s="1"/>
  <c r="AX104" i="49" s="1"/>
  <c r="AX105" i="49" s="1"/>
  <c r="C39" i="53" s="1"/>
  <c r="C19" i="53" s="1"/>
  <c r="C29" i="53" s="1"/>
  <c r="AV93" i="49"/>
  <c r="AX93" i="49" s="1"/>
  <c r="AX94" i="49" s="1"/>
  <c r="AX95" i="49" s="1"/>
  <c r="C37" i="53" s="1"/>
  <c r="C17" i="53" s="1"/>
  <c r="BA86" i="49"/>
  <c r="BC86" i="49" s="1"/>
  <c r="BC87" i="49" s="1"/>
  <c r="BC88" i="49" s="1"/>
  <c r="D36" i="53" s="1"/>
  <c r="D16" i="53" s="1"/>
  <c r="D26" i="53" s="1"/>
  <c r="CL76" i="49"/>
  <c r="CL77" i="49" s="1"/>
  <c r="CL78" i="49" s="1"/>
  <c r="K34" i="53" s="1"/>
  <c r="K14" i="53" s="1"/>
  <c r="BR76" i="49"/>
  <c r="BR77" i="49" s="1"/>
  <c r="BR78" i="49" s="1"/>
  <c r="G34" i="53" s="1"/>
  <c r="CE86" i="49"/>
  <c r="CG86" i="49" s="1"/>
  <c r="CG87" i="49" s="1"/>
  <c r="CG88" i="49" s="1"/>
  <c r="J36" i="53" s="1"/>
  <c r="J16" i="53" s="1"/>
  <c r="J26" i="53" s="1"/>
  <c r="BU81" i="49"/>
  <c r="BW81" i="49" s="1"/>
  <c r="BW82" i="49" s="1"/>
  <c r="BW83" i="49" s="1"/>
  <c r="H35" i="53" s="1"/>
  <c r="H15" i="53" s="1"/>
  <c r="H25" i="53" s="1"/>
  <c r="CG76" i="49"/>
  <c r="CG77" i="49" s="1"/>
  <c r="CG78" i="49" s="1"/>
  <c r="J34" i="53" s="1"/>
  <c r="J14" i="53" s="1"/>
  <c r="CE81" i="49"/>
  <c r="CG81" i="49" s="1"/>
  <c r="CG82" i="49" s="1"/>
  <c r="CG83" i="49" s="1"/>
  <c r="J35" i="53" s="1"/>
  <c r="J15" i="53" s="1"/>
  <c r="J25" i="53" s="1"/>
  <c r="AV81" i="49"/>
  <c r="AX81" i="49" s="1"/>
  <c r="AX82" i="49" s="1"/>
  <c r="AX83" i="49" s="1"/>
  <c r="C35" i="53" s="1"/>
  <c r="C15" i="53" s="1"/>
  <c r="C25" i="53" s="1"/>
  <c r="AV98" i="49"/>
  <c r="AX98" i="49" s="1"/>
  <c r="AX99" i="49" s="1"/>
  <c r="AX100" i="49" s="1"/>
  <c r="C38" i="53" s="1"/>
  <c r="C18" i="53" s="1"/>
  <c r="C28" i="53" s="1"/>
  <c r="BU98" i="49"/>
  <c r="BW98" i="49" s="1"/>
  <c r="BW99" i="49" s="1"/>
  <c r="BW100" i="49" s="1"/>
  <c r="H38" i="53" s="1"/>
  <c r="H18" i="53" s="1"/>
  <c r="H28" i="53" s="1"/>
  <c r="BA93" i="49"/>
  <c r="BC93" i="49" s="1"/>
  <c r="BC94" i="49" s="1"/>
  <c r="BC95" i="49" s="1"/>
  <c r="D37" i="53" s="1"/>
  <c r="D17" i="53" s="1"/>
  <c r="BU86" i="49"/>
  <c r="BW86" i="49" s="1"/>
  <c r="BW87" i="49" s="1"/>
  <c r="BW88" i="49" s="1"/>
  <c r="H36" i="53" s="1"/>
  <c r="H16" i="53" s="1"/>
  <c r="H26" i="53" s="1"/>
  <c r="BA103" i="49"/>
  <c r="BC103" i="49" s="1"/>
  <c r="BC104" i="49" s="1"/>
  <c r="BC105" i="49" s="1"/>
  <c r="D39" i="53" s="1"/>
  <c r="D19" i="53" s="1"/>
  <c r="D29" i="53" s="1"/>
  <c r="CJ93" i="49"/>
  <c r="CL93" i="49" s="1"/>
  <c r="CL94" i="49" s="1"/>
  <c r="CL95" i="49" s="1"/>
  <c r="K37" i="53" s="1"/>
  <c r="K17" i="53" s="1"/>
  <c r="BA98" i="49"/>
  <c r="BC98" i="49" s="1"/>
  <c r="BC99" i="49" s="1"/>
  <c r="BC100" i="49" s="1"/>
  <c r="D38" i="53" s="1"/>
  <c r="D18" i="53" s="1"/>
  <c r="D28" i="53" s="1"/>
  <c r="BF86" i="49"/>
  <c r="BH86" i="49" s="1"/>
  <c r="BH87" i="49" s="1"/>
  <c r="BH88" i="49" s="1"/>
  <c r="E36" i="53" s="1"/>
  <c r="E16" i="53" s="1"/>
  <c r="E26" i="53" s="1"/>
  <c r="CE103" i="49"/>
  <c r="CG103" i="49" s="1"/>
  <c r="CG104" i="49" s="1"/>
  <c r="CG105" i="49" s="1"/>
  <c r="J39" i="53" s="1"/>
  <c r="J19" i="53" s="1"/>
  <c r="J29" i="53" s="1"/>
  <c r="BF93" i="49"/>
  <c r="BH93" i="49" s="1"/>
  <c r="BH94" i="49" s="1"/>
  <c r="BH95" i="49" s="1"/>
  <c r="E37" i="53" s="1"/>
  <c r="E17" i="53" s="1"/>
  <c r="AQ98" i="49"/>
  <c r="AS98" i="49" s="1"/>
  <c r="AS99" i="49" s="1"/>
  <c r="AS100" i="49" s="1"/>
  <c r="BU93" i="49"/>
  <c r="BW93" i="49" s="1"/>
  <c r="BW94" i="49" s="1"/>
  <c r="BW95" i="49" s="1"/>
  <c r="H37" i="53" s="1"/>
  <c r="H17" i="53" s="1"/>
  <c r="BU103" i="49"/>
  <c r="BW103" i="49" s="1"/>
  <c r="BW104" i="49" s="1"/>
  <c r="BW105" i="49" s="1"/>
  <c r="H39" i="53" s="1"/>
  <c r="H19" i="53" s="1"/>
  <c r="H29" i="53" s="1"/>
  <c r="CT81" i="49"/>
  <c r="CV81" i="49" s="1"/>
  <c r="CV82" i="49" s="1"/>
  <c r="CV83" i="49" s="1"/>
  <c r="M35" i="53" s="1"/>
  <c r="M15" i="53" s="1"/>
  <c r="M25" i="53" s="1"/>
  <c r="CE98" i="49"/>
  <c r="CG98" i="49" s="1"/>
  <c r="CG99" i="49" s="1"/>
  <c r="CG100" i="49" s="1"/>
  <c r="J38" i="53" s="1"/>
  <c r="J18" i="53" s="1"/>
  <c r="J28" i="53" s="1"/>
  <c r="BF103" i="49"/>
  <c r="BH103" i="49" s="1"/>
  <c r="BH104" i="49" s="1"/>
  <c r="BH105" i="49" s="1"/>
  <c r="E39" i="53" s="1"/>
  <c r="E19" i="53" s="1"/>
  <c r="E29" i="53" s="1"/>
  <c r="BH76" i="49"/>
  <c r="BH77" i="49" s="1"/>
  <c r="BH78" i="49" s="1"/>
  <c r="E34" i="53" s="1"/>
  <c r="E14" i="53" s="1"/>
  <c r="BF98" i="49"/>
  <c r="BH98" i="49" s="1"/>
  <c r="BH99" i="49" s="1"/>
  <c r="BH100" i="49" s="1"/>
  <c r="E38" i="53" s="1"/>
  <c r="E18" i="53" s="1"/>
  <c r="E28" i="53" s="1"/>
  <c r="AQ86" i="49"/>
  <c r="AS86" i="49" s="1"/>
  <c r="AS87" i="49" s="1"/>
  <c r="AS88" i="49" s="1"/>
  <c r="BP81" i="49"/>
  <c r="BR81" i="49" s="1"/>
  <c r="BR82" i="49" s="1"/>
  <c r="BR83" i="49" s="1"/>
  <c r="G35" i="53" s="1"/>
  <c r="G15" i="53" s="1"/>
  <c r="G25" i="53" s="1"/>
  <c r="BP98" i="49"/>
  <c r="BR98" i="49" s="1"/>
  <c r="BR99" i="49" s="1"/>
  <c r="BR100" i="49" s="1"/>
  <c r="G38" i="53" s="1"/>
  <c r="G18" i="53" s="1"/>
  <c r="G28" i="53" s="1"/>
  <c r="BP86" i="49"/>
  <c r="BR86" i="49" s="1"/>
  <c r="BR87" i="49" s="1"/>
  <c r="BR88" i="49" s="1"/>
  <c r="G36" i="53" s="1"/>
  <c r="G16" i="53" s="1"/>
  <c r="G26" i="53" s="1"/>
  <c r="BP103" i="49"/>
  <c r="BR103" i="49" s="1"/>
  <c r="BR104" i="49" s="1"/>
  <c r="BR105" i="49" s="1"/>
  <c r="G39" i="53" s="1"/>
  <c r="G19" i="53" s="1"/>
  <c r="G29" i="53" s="1"/>
  <c r="AQ81" i="49"/>
  <c r="AS81" i="49" s="1"/>
  <c r="AS82" i="49" s="1"/>
  <c r="AS83" i="49" s="1"/>
  <c r="CT93" i="49"/>
  <c r="CV93" i="49" s="1"/>
  <c r="CV94" i="49" s="1"/>
  <c r="CV95" i="49" s="1"/>
  <c r="M37" i="53" s="1"/>
  <c r="M17" i="53" s="1"/>
  <c r="CT103" i="49"/>
  <c r="CV103" i="49" s="1"/>
  <c r="CV104" i="49" s="1"/>
  <c r="CV105" i="49" s="1"/>
  <c r="M39" i="53" s="1"/>
  <c r="M19" i="53" s="1"/>
  <c r="M29" i="53" s="1"/>
  <c r="CT86" i="49"/>
  <c r="CV86" i="49" s="1"/>
  <c r="CV87" i="49" s="1"/>
  <c r="CV88" i="49" s="1"/>
  <c r="M36" i="53" s="1"/>
  <c r="M16" i="53" s="1"/>
  <c r="M26" i="53" s="1"/>
  <c r="CT98" i="49"/>
  <c r="CV98" i="49" s="1"/>
  <c r="CV99" i="49" s="1"/>
  <c r="CV100" i="49" s="1"/>
  <c r="M38" i="53" s="1"/>
  <c r="M18" i="53" s="1"/>
  <c r="M28" i="53" s="1"/>
  <c r="AQ93" i="49"/>
  <c r="AS93" i="49" s="1"/>
  <c r="AS94" i="49" s="1"/>
  <c r="AS95" i="49" s="1"/>
  <c r="AQ103" i="49"/>
  <c r="AS103" i="49" s="1"/>
  <c r="AS104" i="49" s="1"/>
  <c r="AS105" i="49" s="1"/>
  <c r="M34" i="53"/>
  <c r="J27" i="53"/>
  <c r="H14" i="53"/>
  <c r="D14" i="53"/>
  <c r="J21" i="53" l="1"/>
  <c r="K27" i="53"/>
  <c r="K21" i="53"/>
  <c r="H27" i="53"/>
  <c r="H21" i="53"/>
  <c r="M27" i="53"/>
  <c r="M31" i="53" s="1"/>
  <c r="M21" i="53"/>
  <c r="I27" i="53"/>
  <c r="L27" i="53"/>
  <c r="L21" i="53"/>
  <c r="D27" i="53"/>
  <c r="D31" i="53" s="1"/>
  <c r="D21" i="53"/>
  <c r="C27" i="53"/>
  <c r="C31" i="53" s="1"/>
  <c r="C21" i="53"/>
  <c r="E27" i="53"/>
  <c r="E21" i="53"/>
  <c r="BK93" i="49"/>
  <c r="BM93" i="49" s="1"/>
  <c r="BM94" i="49" s="1"/>
  <c r="BM95" i="49" s="1"/>
  <c r="F37" i="53" s="1"/>
  <c r="F17" i="53" s="1"/>
  <c r="BK81" i="49"/>
  <c r="BM81" i="49" s="1"/>
  <c r="BM82" i="49" s="1"/>
  <c r="BM83" i="49" s="1"/>
  <c r="F35" i="53" s="1"/>
  <c r="F15" i="53" s="1"/>
  <c r="F25" i="53" s="1"/>
  <c r="BM76" i="49"/>
  <c r="BM77" i="49" s="1"/>
  <c r="BM78" i="49" s="1"/>
  <c r="F34" i="53" s="1"/>
  <c r="F14" i="53" s="1"/>
  <c r="BK98" i="49"/>
  <c r="BM98" i="49" s="1"/>
  <c r="BM99" i="49" s="1"/>
  <c r="BM100" i="49" s="1"/>
  <c r="F38" i="53" s="1"/>
  <c r="F18" i="53" s="1"/>
  <c r="F28" i="53" s="1"/>
  <c r="BK103" i="49"/>
  <c r="BM103" i="49" s="1"/>
  <c r="BM104" i="49" s="1"/>
  <c r="BM105" i="49" s="1"/>
  <c r="F39" i="53" s="1"/>
  <c r="F19" i="53" s="1"/>
  <c r="F29" i="53" s="1"/>
  <c r="B36" i="53"/>
  <c r="B16" i="53" s="1"/>
  <c r="CX88" i="49"/>
  <c r="B38" i="53"/>
  <c r="B18" i="53" s="1"/>
  <c r="CB111" i="49"/>
  <c r="CB5" i="49" s="1"/>
  <c r="CB21" i="49" s="1"/>
  <c r="I54" i="53" s="1"/>
  <c r="B35" i="53"/>
  <c r="B15" i="53" s="1"/>
  <c r="B39" i="53"/>
  <c r="B19" i="53" s="1"/>
  <c r="B37" i="53"/>
  <c r="B17" i="53" s="1"/>
  <c r="CQ111" i="49"/>
  <c r="CQ5" i="49" s="1"/>
  <c r="CQ21" i="49" s="1"/>
  <c r="L54" i="53" s="1"/>
  <c r="L41" i="53"/>
  <c r="L4" i="53" s="1"/>
  <c r="AX111" i="49"/>
  <c r="AX61" i="49" s="1"/>
  <c r="AX6" i="49" s="1"/>
  <c r="C41" i="53"/>
  <c r="C85" i="53" s="1"/>
  <c r="K41" i="53"/>
  <c r="K79" i="53" s="1"/>
  <c r="K102" i="53" s="1"/>
  <c r="CL111" i="49"/>
  <c r="CL5" i="49" s="1"/>
  <c r="CL3" i="49" s="1"/>
  <c r="CL4" i="49" s="1"/>
  <c r="D41" i="53"/>
  <c r="D79" i="53" s="1"/>
  <c r="D102" i="53" s="1"/>
  <c r="BC111" i="49"/>
  <c r="BC61" i="49" s="1"/>
  <c r="BC55" i="49" s="1"/>
  <c r="BW111" i="49"/>
  <c r="CG111" i="49"/>
  <c r="CG5" i="49" s="1"/>
  <c r="CG22" i="49" s="1"/>
  <c r="J55" i="53" s="1"/>
  <c r="H41" i="53"/>
  <c r="H79" i="53" s="1"/>
  <c r="H102" i="53" s="1"/>
  <c r="E41" i="53"/>
  <c r="E4" i="53" s="1"/>
  <c r="CV111" i="49"/>
  <c r="BH111" i="49"/>
  <c r="BH5" i="49" s="1"/>
  <c r="BH21" i="49" s="1"/>
  <c r="E54" i="53" s="1"/>
  <c r="BR111" i="49"/>
  <c r="BR5" i="49" s="1"/>
  <c r="BR20" i="49" s="1"/>
  <c r="AS111" i="49"/>
  <c r="AS5" i="49" s="1"/>
  <c r="AS22" i="49" s="1"/>
  <c r="J41" i="53"/>
  <c r="J85" i="53" s="1"/>
  <c r="I14" i="53"/>
  <c r="I24" i="53" s="1"/>
  <c r="I41" i="53"/>
  <c r="I4" i="53" s="1"/>
  <c r="M14" i="53"/>
  <c r="M24" i="53" s="1"/>
  <c r="M41" i="53"/>
  <c r="M85" i="53" s="1"/>
  <c r="G14" i="53"/>
  <c r="G41" i="53"/>
  <c r="G79" i="53" s="1"/>
  <c r="G102" i="53" s="1"/>
  <c r="D24" i="53"/>
  <c r="K24" i="53"/>
  <c r="E24" i="53"/>
  <c r="J24" i="53"/>
  <c r="J31" i="53" s="1"/>
  <c r="C24" i="53"/>
  <c r="L24" i="53"/>
  <c r="B24" i="53"/>
  <c r="H24" i="53"/>
  <c r="D3" i="53" l="1"/>
  <c r="H31" i="53"/>
  <c r="H3" i="53" s="1"/>
  <c r="G24" i="53"/>
  <c r="G21" i="53"/>
  <c r="L31" i="53"/>
  <c r="L3" i="53" s="1"/>
  <c r="K31" i="53"/>
  <c r="K3" i="53" s="1"/>
  <c r="I21" i="53"/>
  <c r="E31" i="53"/>
  <c r="E3" i="53" s="1"/>
  <c r="I31" i="53"/>
  <c r="I3" i="53" s="1"/>
  <c r="M3" i="53"/>
  <c r="C3" i="53"/>
  <c r="B21" i="53"/>
  <c r="F27" i="53"/>
  <c r="F21" i="53"/>
  <c r="CX78" i="49"/>
  <c r="N34" i="53"/>
  <c r="CX83" i="49"/>
  <c r="CX95" i="49"/>
  <c r="N37" i="53"/>
  <c r="BM111" i="49"/>
  <c r="BM5" i="49" s="1"/>
  <c r="BM22" i="49" s="1"/>
  <c r="F55" i="53" s="1"/>
  <c r="N39" i="53"/>
  <c r="CX105" i="49"/>
  <c r="F41" i="53"/>
  <c r="F79" i="53" s="1"/>
  <c r="F102" i="53" s="1"/>
  <c r="CX100" i="49"/>
  <c r="CB22" i="49"/>
  <c r="I55" i="53" s="1"/>
  <c r="CB3" i="49"/>
  <c r="CB4" i="49" s="1"/>
  <c r="CB61" i="49"/>
  <c r="CB6" i="49" s="1"/>
  <c r="CB20" i="49"/>
  <c r="B41" i="53"/>
  <c r="B79" i="53" s="1"/>
  <c r="B102" i="53" s="1"/>
  <c r="N35" i="53"/>
  <c r="B55" i="53"/>
  <c r="N38" i="53"/>
  <c r="N36" i="53"/>
  <c r="L79" i="53"/>
  <c r="L102" i="53" s="1"/>
  <c r="L85" i="53"/>
  <c r="N14" i="53"/>
  <c r="B29" i="53"/>
  <c r="N29" i="53" s="1"/>
  <c r="N19" i="53"/>
  <c r="B25" i="53"/>
  <c r="N25" i="53" s="1"/>
  <c r="N15" i="53"/>
  <c r="B27" i="53"/>
  <c r="N17" i="53"/>
  <c r="B28" i="53"/>
  <c r="N28" i="53" s="1"/>
  <c r="N18" i="53"/>
  <c r="B26" i="53"/>
  <c r="N26" i="53" s="1"/>
  <c r="N16" i="53"/>
  <c r="CQ20" i="49"/>
  <c r="L53" i="53" s="1"/>
  <c r="CQ61" i="49"/>
  <c r="CQ6" i="49" s="1"/>
  <c r="CQ22" i="49"/>
  <c r="L55" i="53" s="1"/>
  <c r="CQ3" i="49"/>
  <c r="CQ4" i="49" s="1"/>
  <c r="C79" i="53"/>
  <c r="C102" i="53" s="1"/>
  <c r="CL21" i="49"/>
  <c r="K54" i="53" s="1"/>
  <c r="CL22" i="49"/>
  <c r="K55" i="53" s="1"/>
  <c r="D4" i="53"/>
  <c r="D5" i="53" s="1"/>
  <c r="D85" i="53"/>
  <c r="CL20" i="49"/>
  <c r="K53" i="53" s="1"/>
  <c r="J79" i="53"/>
  <c r="J102" i="53" s="1"/>
  <c r="C4" i="53"/>
  <c r="C5" i="53" s="1"/>
  <c r="H4" i="53"/>
  <c r="H5" i="53" s="1"/>
  <c r="K85" i="53"/>
  <c r="H85" i="53"/>
  <c r="K4" i="53"/>
  <c r="K5" i="53" s="1"/>
  <c r="BC6" i="49"/>
  <c r="CL61" i="49"/>
  <c r="CL55" i="49" s="1"/>
  <c r="CL59" i="49" s="1"/>
  <c r="AX55" i="49"/>
  <c r="C98" i="53" s="1"/>
  <c r="C100" i="53" s="1"/>
  <c r="AX5" i="49"/>
  <c r="AX3" i="49" s="1"/>
  <c r="AX4" i="49" s="1"/>
  <c r="BH3" i="49"/>
  <c r="BH4" i="49" s="1"/>
  <c r="CG3" i="49"/>
  <c r="CG4" i="49" s="1"/>
  <c r="E79" i="53"/>
  <c r="E102" i="53" s="1"/>
  <c r="CG20" i="49"/>
  <c r="J53" i="53" s="1"/>
  <c r="BH22" i="49"/>
  <c r="E55" i="53" s="1"/>
  <c r="CG61" i="49"/>
  <c r="CG55" i="49" s="1"/>
  <c r="CG59" i="49" s="1"/>
  <c r="BC5" i="49"/>
  <c r="BC20" i="49" s="1"/>
  <c r="D53" i="53" s="1"/>
  <c r="E85" i="53"/>
  <c r="AS21" i="49"/>
  <c r="BW61" i="49"/>
  <c r="BW5" i="49"/>
  <c r="AS3" i="49"/>
  <c r="AS4" i="49" s="1"/>
  <c r="BR21" i="49"/>
  <c r="G54" i="53" s="1"/>
  <c r="BR22" i="49"/>
  <c r="G55" i="53" s="1"/>
  <c r="BH20" i="49"/>
  <c r="E53" i="53" s="1"/>
  <c r="J4" i="53"/>
  <c r="CG21" i="49" s="1"/>
  <c r="J54" i="53" s="1"/>
  <c r="AS20" i="49"/>
  <c r="AS61" i="49"/>
  <c r="BR61" i="49"/>
  <c r="BR3" i="49"/>
  <c r="BR4" i="49" s="1"/>
  <c r="BH61" i="49"/>
  <c r="BH6" i="49" s="1"/>
  <c r="CV5" i="49"/>
  <c r="CV61" i="49"/>
  <c r="F24" i="53"/>
  <c r="I85" i="53"/>
  <c r="G4" i="53"/>
  <c r="G5" i="53" s="1"/>
  <c r="M4" i="53"/>
  <c r="M79" i="53"/>
  <c r="M102" i="53" s="1"/>
  <c r="G85" i="53"/>
  <c r="I79" i="53"/>
  <c r="I102" i="53" s="1"/>
  <c r="E5" i="53"/>
  <c r="J3" i="53"/>
  <c r="D98" i="53"/>
  <c r="D100" i="53" s="1"/>
  <c r="D104" i="53" s="1"/>
  <c r="BC59" i="49"/>
  <c r="L5" i="53"/>
  <c r="G53" i="53"/>
  <c r="G31" i="53" l="1"/>
  <c r="G3" i="53" s="1"/>
  <c r="F31" i="53"/>
  <c r="F3" i="53" s="1"/>
  <c r="N27" i="53"/>
  <c r="B31" i="53"/>
  <c r="B3" i="53" s="1"/>
  <c r="BM20" i="49"/>
  <c r="F53" i="53" s="1"/>
  <c r="F85" i="53"/>
  <c r="BM61" i="49"/>
  <c r="BM55" i="49" s="1"/>
  <c r="F98" i="53" s="1"/>
  <c r="F100" i="53" s="1"/>
  <c r="F104" i="53" s="1"/>
  <c r="BM3" i="49"/>
  <c r="BM4" i="49" s="1"/>
  <c r="BM21" i="49"/>
  <c r="F54" i="53" s="1"/>
  <c r="CX111" i="49"/>
  <c r="CX65" i="49" s="1"/>
  <c r="CX109" i="49"/>
  <c r="F4" i="53"/>
  <c r="F5" i="53" s="1"/>
  <c r="J10" i="53"/>
  <c r="B4" i="53"/>
  <c r="B5" i="53" s="1"/>
  <c r="I53" i="53"/>
  <c r="CB55" i="49"/>
  <c r="CB59" i="49" s="1"/>
  <c r="J9" i="53"/>
  <c r="B85" i="53"/>
  <c r="B53" i="53"/>
  <c r="N41" i="53"/>
  <c r="B54" i="53"/>
  <c r="CQ55" i="49"/>
  <c r="CQ59" i="49" s="1"/>
  <c r="N24" i="53"/>
  <c r="N31" i="53" s="1"/>
  <c r="N79" i="53"/>
  <c r="N102" i="53"/>
  <c r="C104" i="53"/>
  <c r="AX59" i="49"/>
  <c r="BC3" i="49"/>
  <c r="BC4" i="49" s="1"/>
  <c r="J98" i="53"/>
  <c r="J100" i="53" s="1"/>
  <c r="AX21" i="49"/>
  <c r="C54" i="53" s="1"/>
  <c r="AX22" i="49"/>
  <c r="AX20" i="49"/>
  <c r="C53" i="53" s="1"/>
  <c r="K98" i="53"/>
  <c r="K100" i="53" s="1"/>
  <c r="K104" i="53" s="1"/>
  <c r="CL6" i="49"/>
  <c r="CG6" i="49"/>
  <c r="J5" i="53"/>
  <c r="CX5" i="49"/>
  <c r="BC22" i="49"/>
  <c r="D55" i="53" s="1"/>
  <c r="BC21" i="49"/>
  <c r="D54" i="53" s="1"/>
  <c r="BW20" i="49"/>
  <c r="BW3" i="49"/>
  <c r="BW4" i="49" s="1"/>
  <c r="BW21" i="49"/>
  <c r="H54" i="53" s="1"/>
  <c r="BW22" i="49"/>
  <c r="H55" i="53" s="1"/>
  <c r="BW6" i="49"/>
  <c r="BW55" i="49"/>
  <c r="BH55" i="49"/>
  <c r="E98" i="53" s="1"/>
  <c r="E100" i="53" s="1"/>
  <c r="E104" i="53" s="1"/>
  <c r="CV55" i="49"/>
  <c r="CV6" i="49"/>
  <c r="CV22" i="49"/>
  <c r="M55" i="53" s="1"/>
  <c r="CV20" i="49"/>
  <c r="CV3" i="49"/>
  <c r="CV4" i="49" s="1"/>
  <c r="CV21" i="49"/>
  <c r="M54" i="53" s="1"/>
  <c r="BR6" i="49"/>
  <c r="BR55" i="49"/>
  <c r="AS55" i="49"/>
  <c r="AS6" i="49"/>
  <c r="M5" i="53"/>
  <c r="I5" i="53"/>
  <c r="N3" i="53" l="1"/>
  <c r="S3" i="53" s="1"/>
  <c r="CX61" i="49"/>
  <c r="N85" i="53"/>
  <c r="BM6" i="49"/>
  <c r="CX6" i="49" s="1"/>
  <c r="BM59" i="49"/>
  <c r="J11" i="53"/>
  <c r="K9" i="53" s="1"/>
  <c r="I98" i="53"/>
  <c r="I100" i="53" s="1"/>
  <c r="I104" i="53" s="1"/>
  <c r="N4" i="53"/>
  <c r="CX20" i="49"/>
  <c r="CX9" i="49" s="1"/>
  <c r="CX55" i="49"/>
  <c r="C55" i="53"/>
  <c r="N55" i="53" s="1"/>
  <c r="CX22" i="49"/>
  <c r="CX21" i="49"/>
  <c r="L98" i="53"/>
  <c r="L100" i="53" s="1"/>
  <c r="L104" i="53" s="1"/>
  <c r="N54" i="53"/>
  <c r="N5" i="53"/>
  <c r="S5" i="53" s="1"/>
  <c r="CX4" i="49"/>
  <c r="CX3" i="49"/>
  <c r="BW59" i="49"/>
  <c r="H98" i="53"/>
  <c r="H100" i="53" s="1"/>
  <c r="H104" i="53" s="1"/>
  <c r="BH59" i="49"/>
  <c r="H53" i="53"/>
  <c r="M53" i="53"/>
  <c r="B98" i="53"/>
  <c r="AS59" i="49"/>
  <c r="G98" i="53"/>
  <c r="G100" i="53" s="1"/>
  <c r="G104" i="53" s="1"/>
  <c r="BR59" i="49"/>
  <c r="CV59" i="49"/>
  <c r="M98" i="53"/>
  <c r="M100" i="53" s="1"/>
  <c r="M104" i="53" s="1"/>
  <c r="J104" i="53"/>
  <c r="T3" i="53" l="1"/>
  <c r="S4" i="53"/>
  <c r="K10" i="53"/>
  <c r="T4" i="53"/>
  <c r="CX59" i="49"/>
  <c r="CX10" i="49" s="1"/>
  <c r="N9" i="53" s="1"/>
  <c r="N53" i="53"/>
  <c r="N8" i="53" s="1"/>
  <c r="B100" i="53"/>
  <c r="N98" i="53"/>
  <c r="T5" i="53"/>
  <c r="B104" i="53" l="1"/>
  <c r="N104" i="53" s="1"/>
  <c r="N100" i="53"/>
  <c r="C2" i="53" l="1"/>
  <c r="G2" i="53"/>
  <c r="N21" i="53"/>
  <c r="B2" i="53"/>
  <c r="F2" i="53"/>
  <c r="I2" i="53"/>
  <c r="L2" i="53"/>
  <c r="J2" i="53"/>
  <c r="E2" i="53"/>
  <c r="M2" i="53"/>
  <c r="H2" i="53"/>
  <c r="D2" i="53"/>
  <c r="K2" i="53"/>
  <c r="N2" i="53" l="1"/>
  <c r="S2" i="53" s="1"/>
  <c r="T2" i="53" l="1"/>
  <c r="AS45" i="49" l="1"/>
  <c r="AX23" i="49"/>
  <c r="BC23" i="49" l="1"/>
  <c r="AS7" i="49"/>
  <c r="AS63" i="49"/>
  <c r="BH23" i="49" l="1"/>
  <c r="B6" i="53"/>
  <c r="AS8" i="49"/>
  <c r="BM23" i="49" l="1"/>
  <c r="B7" i="53"/>
  <c r="BR23" i="49" l="1"/>
  <c r="BW23" i="49" l="1"/>
  <c r="CB23" i="49" l="1"/>
  <c r="CG23" i="49" l="1"/>
  <c r="CV23" i="49" l="1"/>
  <c r="CX23" i="49" l="1"/>
  <c r="AX24" i="49" l="1"/>
  <c r="AX45" i="49" s="1"/>
  <c r="BC24" i="49"/>
  <c r="AX63" i="49" l="1"/>
  <c r="BH24" i="49"/>
  <c r="AX7" i="49"/>
  <c r="BM24" i="49" l="1"/>
  <c r="AX8" i="49"/>
  <c r="C6" i="53"/>
  <c r="C7" i="53" s="1"/>
  <c r="BR24" i="49" l="1"/>
  <c r="BW24" i="49" l="1"/>
  <c r="CB24" i="49" l="1"/>
  <c r="J57" i="53" l="1"/>
  <c r="K57" i="53" l="1"/>
  <c r="L57" i="53" l="1"/>
  <c r="CX24" i="49"/>
  <c r="M57" i="53" l="1"/>
  <c r="C57" i="53" l="1"/>
  <c r="D57" i="53" l="1"/>
  <c r="E57" i="53" l="1"/>
  <c r="F57" i="53" l="1"/>
  <c r="G57" i="53" l="1"/>
  <c r="H57" i="53" l="1"/>
  <c r="I57" i="53" l="1"/>
  <c r="N57" i="53" l="1"/>
  <c r="BC13" i="49" l="1"/>
  <c r="BC15" i="49"/>
  <c r="BC45" i="49" s="1"/>
  <c r="BH13" i="49"/>
  <c r="BM13" i="49" s="1"/>
  <c r="BC63" i="49" l="1"/>
  <c r="BH15" i="49"/>
  <c r="BR13" i="49"/>
  <c r="BC7" i="49"/>
  <c r="BM15" i="49" l="1"/>
  <c r="BH45" i="49"/>
  <c r="BW13" i="49"/>
  <c r="D6" i="53"/>
  <c r="BC8" i="49"/>
  <c r="BH7" i="49" l="1"/>
  <c r="BH63" i="49"/>
  <c r="BR15" i="49"/>
  <c r="BM45" i="49"/>
  <c r="CB13" i="49"/>
  <c r="D7" i="53"/>
  <c r="BM7" i="49" l="1"/>
  <c r="BM63" i="49"/>
  <c r="BW15" i="49"/>
  <c r="BR45" i="49"/>
  <c r="E6" i="53"/>
  <c r="E7" i="53" s="1"/>
  <c r="BH8" i="49"/>
  <c r="CG13" i="49"/>
  <c r="BR63" i="49" l="1"/>
  <c r="BR7" i="49"/>
  <c r="CB15" i="49"/>
  <c r="BW45" i="49"/>
  <c r="BM8" i="49"/>
  <c r="F6" i="53"/>
  <c r="F7" i="53" s="1"/>
  <c r="CL13" i="49"/>
  <c r="BW63" i="49" l="1"/>
  <c r="BW7" i="49"/>
  <c r="CG15" i="49"/>
  <c r="CB45" i="49"/>
  <c r="BR8" i="49"/>
  <c r="G6" i="53"/>
  <c r="G7" i="53" s="1"/>
  <c r="CQ13" i="49"/>
  <c r="H6" i="53" l="1"/>
  <c r="H7" i="53" s="1"/>
  <c r="BW8" i="49"/>
  <c r="CB63" i="49"/>
  <c r="CB7" i="49"/>
  <c r="CL15" i="49"/>
  <c r="CG45" i="49"/>
  <c r="CV13" i="49"/>
  <c r="CG63" i="49" l="1"/>
  <c r="CG7" i="49"/>
  <c r="CQ15" i="49"/>
  <c r="CL45" i="49"/>
  <c r="CB8" i="49"/>
  <c r="I6" i="53"/>
  <c r="I7" i="53" s="1"/>
  <c r="CX13" i="49"/>
  <c r="CL63" i="49" l="1"/>
  <c r="CL7" i="49"/>
  <c r="CV15" i="49"/>
  <c r="CV45" i="49" s="1"/>
  <c r="CQ45" i="49"/>
  <c r="CX15" i="49"/>
  <c r="CX44" i="49" s="1"/>
  <c r="CG8" i="49"/>
  <c r="J6" i="53"/>
  <c r="J7" i="53" s="1"/>
  <c r="CV7" i="49" l="1"/>
  <c r="CV8" i="49" s="1"/>
  <c r="CX45" i="49"/>
  <c r="CX63" i="49" s="1"/>
  <c r="CX67" i="49" s="1"/>
  <c r="CV63" i="49"/>
  <c r="CQ7" i="49"/>
  <c r="CQ63" i="49"/>
  <c r="K6" i="53"/>
  <c r="K7" i="53" s="1"/>
  <c r="CL8" i="49"/>
  <c r="M6" i="53" l="1"/>
  <c r="M7" i="53" s="1"/>
  <c r="CX7" i="49"/>
  <c r="CX8" i="49" s="1"/>
  <c r="CX11" i="49" s="1"/>
  <c r="L6" i="53"/>
  <c r="L7" i="53" s="1"/>
  <c r="CQ8" i="49"/>
  <c r="N6" i="53" l="1"/>
  <c r="T6" i="53" s="1"/>
  <c r="N7" i="53" l="1"/>
  <c r="S6" i="53"/>
  <c r="N10" i="53" l="1"/>
  <c r="T10" i="53" s="1"/>
  <c r="S7" i="53"/>
  <c r="T7" i="53"/>
  <c r="S10" i="53" l="1"/>
  <c r="J58" i="53"/>
  <c r="J77" i="53" s="1"/>
  <c r="J83" i="53" s="1"/>
  <c r="K58" i="53"/>
  <c r="K77" i="53" s="1"/>
  <c r="L56" i="53" l="1"/>
  <c r="K87" i="53"/>
  <c r="K83" i="53"/>
  <c r="J87" i="53"/>
  <c r="L58" i="53" l="1"/>
  <c r="L77" i="53" s="1"/>
  <c r="M56" i="53"/>
  <c r="M58" i="53" l="1"/>
  <c r="M77" i="53" s="1"/>
  <c r="L87" i="53"/>
  <c r="L83" i="53"/>
  <c r="M83" i="53" l="1"/>
  <c r="M87" i="53"/>
  <c r="B58" i="53"/>
  <c r="B77" i="53" s="1"/>
  <c r="D56" i="53" l="1"/>
  <c r="C58" i="53"/>
  <c r="C77" i="53" s="1"/>
  <c r="B83" i="53"/>
  <c r="B87" i="53"/>
  <c r="C83" i="53" l="1"/>
  <c r="C87" i="53"/>
  <c r="E56" i="53"/>
  <c r="D58" i="53"/>
  <c r="D77" i="53" s="1"/>
  <c r="D87" i="53" l="1"/>
  <c r="D83" i="53"/>
  <c r="F56" i="53"/>
  <c r="E58" i="53"/>
  <c r="E77" i="53" s="1"/>
  <c r="E83" i="53" l="1"/>
  <c r="E87" i="53"/>
  <c r="F58" i="53"/>
  <c r="F77" i="53" s="1"/>
  <c r="G56" i="53"/>
  <c r="G58" i="53" l="1"/>
  <c r="G77" i="53" s="1"/>
  <c r="H56" i="53"/>
  <c r="F87" i="53"/>
  <c r="F83" i="53"/>
  <c r="I56" i="53" l="1"/>
  <c r="H58" i="53"/>
  <c r="H77" i="53" s="1"/>
  <c r="G83" i="53"/>
  <c r="G87" i="53"/>
  <c r="H83" i="53" l="1"/>
  <c r="H87" i="53"/>
  <c r="I58" i="53"/>
  <c r="I77" i="53" s="1"/>
  <c r="N56" i="53"/>
  <c r="N58" i="53" s="1"/>
  <c r="N77" i="53" s="1"/>
  <c r="N87" i="53" s="1"/>
  <c r="I83" i="53" l="1"/>
  <c r="N83" i="53" s="1"/>
  <c r="I87" i="53"/>
</calcChain>
</file>

<file path=xl/sharedStrings.xml><?xml version="1.0" encoding="utf-8"?>
<sst xmlns="http://schemas.openxmlformats.org/spreadsheetml/2006/main" count="2593" uniqueCount="283">
  <si>
    <t>Mandates</t>
  </si>
  <si>
    <t>SEO</t>
  </si>
  <si>
    <t>Income</t>
  </si>
  <si>
    <t>HomeAway</t>
  </si>
  <si>
    <t>Hosting</t>
  </si>
  <si>
    <t>Other</t>
  </si>
  <si>
    <t>Hospitality</t>
  </si>
  <si>
    <t>Office</t>
  </si>
  <si>
    <t>Gross Profit</t>
  </si>
  <si>
    <t>Avoxi</t>
  </si>
  <si>
    <t>CTLV AdWords</t>
  </si>
  <si>
    <t>CTLV Expenses</t>
  </si>
  <si>
    <t>AdRoll</t>
  </si>
  <si>
    <t>Villa Website</t>
  </si>
  <si>
    <t>July</t>
  </si>
  <si>
    <t>CTLV Staff</t>
  </si>
  <si>
    <t>Mandate Costs</t>
  </si>
  <si>
    <t>Other Subscription</t>
  </si>
  <si>
    <t>August</t>
  </si>
  <si>
    <t>September</t>
  </si>
  <si>
    <t>October</t>
  </si>
  <si>
    <t>November</t>
  </si>
  <si>
    <t>December</t>
  </si>
  <si>
    <t>January</t>
  </si>
  <si>
    <t>March</t>
  </si>
  <si>
    <t>April</t>
  </si>
  <si>
    <t>May</t>
  </si>
  <si>
    <t>June</t>
  </si>
  <si>
    <t>Month</t>
  </si>
  <si>
    <t>Annual Income</t>
  </si>
  <si>
    <t>Divide by 12</t>
  </si>
  <si>
    <t>Seasonal</t>
  </si>
  <si>
    <t>Monthly Income</t>
  </si>
  <si>
    <t>CTLV Bookings</t>
  </si>
  <si>
    <t>HomeAway Only</t>
  </si>
  <si>
    <t>Exclusive Mandate</t>
  </si>
  <si>
    <t xml:space="preserve">Cape Town Luxury Villas </t>
  </si>
  <si>
    <t>In This Best STO, we consider the marketing agent to gets 10% and agent or booking channel which introduced the client 15%</t>
  </si>
  <si>
    <t>Hence a 25% commission is allowed for (or 20% if marketing agent makes a direct booking)</t>
  </si>
  <si>
    <t>Mid Season Price</t>
  </si>
  <si>
    <t>Peak Season</t>
  </si>
  <si>
    <t>Hi Season</t>
  </si>
  <si>
    <t>Mid Season</t>
  </si>
  <si>
    <t>Shoulder Season</t>
  </si>
  <si>
    <t>Low Season</t>
  </si>
  <si>
    <t>Out of Season</t>
  </si>
  <si>
    <t>Jan 1 to 15</t>
  </si>
  <si>
    <t>Days</t>
  </si>
  <si>
    <t>Jan 16 to 31</t>
  </si>
  <si>
    <t>Feb</t>
  </si>
  <si>
    <t>April 1 to 7</t>
  </si>
  <si>
    <t>April 8 to 24</t>
  </si>
  <si>
    <t>April 24 to 30</t>
  </si>
  <si>
    <t>Dec 1 to 18</t>
  </si>
  <si>
    <t>Dec 19 to 31</t>
  </si>
  <si>
    <t>Total Commission</t>
  </si>
  <si>
    <t>Portion to Mandate Holder</t>
  </si>
  <si>
    <t>Additional Bookings made from enquiries</t>
  </si>
  <si>
    <t>Total Gross Profit from Mandate</t>
  </si>
  <si>
    <t xml:space="preserve"> CTLV Gross Profit</t>
  </si>
  <si>
    <t>1 HomeAway.com Mandate</t>
  </si>
  <si>
    <t>Monthly 1</t>
  </si>
  <si>
    <t>February</t>
  </si>
  <si>
    <t>Other Subscriptions</t>
  </si>
  <si>
    <t>Estimate for 1 Villa Mandate</t>
  </si>
  <si>
    <t>1 Cape Stay and Quintessentially Mandate</t>
  </si>
  <si>
    <t xml:space="preserve">Villa Secrets </t>
  </si>
  <si>
    <t>Entertainment</t>
  </si>
  <si>
    <t>Turnover</t>
  </si>
  <si>
    <t>Villa Owner Payments</t>
  </si>
  <si>
    <t>VillasIncampsBay.com</t>
  </si>
  <si>
    <t>VillasInCampsBay.com</t>
  </si>
  <si>
    <t>Villa owner Payments</t>
  </si>
  <si>
    <t>Operational Expenses</t>
  </si>
  <si>
    <t xml:space="preserve">Shareholder Discretionary cash flow </t>
  </si>
  <si>
    <t>Year 1</t>
  </si>
  <si>
    <t>Licence Fee</t>
  </si>
  <si>
    <t>Other Operational Expenses</t>
  </si>
  <si>
    <t>10 June 15 to 11 June 16</t>
  </si>
  <si>
    <t>USD to ZAR</t>
  </si>
  <si>
    <t>Increase by</t>
  </si>
  <si>
    <t>12 Months Google AdWords</t>
  </si>
  <si>
    <t>(Bids Raised)</t>
  </si>
  <si>
    <t>Actual Cost</t>
  </si>
  <si>
    <t>AdRoll Remarketing +</t>
  </si>
  <si>
    <t>AdWords &amp; Roll for Villa Sites</t>
  </si>
  <si>
    <t>AdWords + AdRoll + Bing</t>
  </si>
  <si>
    <t>Google AdWords CTLV</t>
  </si>
  <si>
    <t>Other Expenses</t>
  </si>
  <si>
    <t>Licence Fee / Spending</t>
  </si>
  <si>
    <t xml:space="preserve">Guest Gifts </t>
  </si>
  <si>
    <t>Licence Income</t>
  </si>
  <si>
    <t>Villa Websites</t>
  </si>
  <si>
    <t>Local SEO</t>
  </si>
  <si>
    <t>Magic Menus</t>
  </si>
  <si>
    <t>Year 2</t>
  </si>
  <si>
    <t>Enquiry System</t>
  </si>
  <si>
    <t>CRM</t>
  </si>
  <si>
    <t>Newsletters</t>
  </si>
  <si>
    <t>Analytics</t>
  </si>
  <si>
    <t>Experience Africa</t>
  </si>
  <si>
    <t>Tutorials</t>
  </si>
  <si>
    <t>Magic Galleries</t>
  </si>
  <si>
    <t>Live Chat</t>
  </si>
  <si>
    <t>Content Writing 1</t>
  </si>
  <si>
    <t>AdRoll &amp; Other Remarketing</t>
  </si>
  <si>
    <t>Sienna-Bot Ai</t>
  </si>
  <si>
    <t>Year 3</t>
  </si>
  <si>
    <t>Year 4</t>
  </si>
  <si>
    <t>Year 5</t>
  </si>
  <si>
    <t>Property Manager CMS</t>
  </si>
  <si>
    <t>Distribution Channels</t>
  </si>
  <si>
    <t>Hospitality  Systems</t>
  </si>
  <si>
    <t>Update to Social Networks</t>
  </si>
  <si>
    <t>TFBM Software</t>
  </si>
  <si>
    <t>Max Effect</t>
  </si>
  <si>
    <t>Year 6</t>
  </si>
  <si>
    <t>Syndication to Blogs and Mags</t>
  </si>
  <si>
    <t>Villa Secrets Brand</t>
  </si>
  <si>
    <t>M&lt;&gt;Bst 1</t>
  </si>
  <si>
    <t>M&lt;&gt;Bst 2</t>
  </si>
  <si>
    <t>M&lt;&gt;Bst 3</t>
  </si>
  <si>
    <t>Strength of TFBMS</t>
  </si>
  <si>
    <t>New CTLV Projection</t>
  </si>
  <si>
    <t>Agency Websites</t>
  </si>
  <si>
    <t>Guest Gifts</t>
  </si>
  <si>
    <t>All Expenses</t>
  </si>
  <si>
    <t>Total Financial, Business &amp; Marketing Software</t>
  </si>
  <si>
    <t xml:space="preserve">Gross Profit </t>
  </si>
  <si>
    <t>Exclusive Mandates</t>
  </si>
  <si>
    <t>Villas Secrets</t>
  </si>
  <si>
    <t>1st Year - All Transactions  Breakdown</t>
  </si>
  <si>
    <t xml:space="preserve">Shareholder Discretionary Cash Flow </t>
  </si>
  <si>
    <t>Total Villa Owner Payments</t>
  </si>
  <si>
    <t>CTLV Commission</t>
  </si>
  <si>
    <t>Gross Profit / Total Commission</t>
  </si>
  <si>
    <t>Total Turnover</t>
  </si>
  <si>
    <t>General Expenses</t>
  </si>
  <si>
    <t>Staff Costs</t>
  </si>
  <si>
    <t>General Expenses Total</t>
  </si>
  <si>
    <t>Staff Costs Total</t>
  </si>
  <si>
    <t>VillasInCampsBay Expenses</t>
  </si>
  <si>
    <t>CTLV Marketing Expenses</t>
  </si>
  <si>
    <t>VillasInCampsBay Marketing Expenses</t>
  </si>
  <si>
    <t>Mandate Marketing Expenses</t>
  </si>
  <si>
    <t>Licence Cost</t>
  </si>
  <si>
    <t>Expenses (before licence)</t>
  </si>
  <si>
    <t>Licence Fee / Spending / allocation</t>
  </si>
  <si>
    <t>Licence Expense</t>
  </si>
  <si>
    <t>Shareholder Discretionary Income</t>
  </si>
  <si>
    <t>Licence Overflow</t>
  </si>
  <si>
    <t>Totals</t>
  </si>
  <si>
    <t>TFBMS Software Adds:</t>
  </si>
  <si>
    <t>Total including TFBMS Software</t>
  </si>
  <si>
    <t>VillasinCampsBay Marketing Expenses</t>
  </si>
  <si>
    <t>Copywriter / Live Chat Sales</t>
  </si>
  <si>
    <t>Hospitality Manager</t>
  </si>
  <si>
    <t>VS Office &amp; Staff</t>
  </si>
  <si>
    <t>Commission Contribution</t>
  </si>
  <si>
    <t>Worst Case</t>
  </si>
  <si>
    <t>Best Case</t>
  </si>
  <si>
    <t>Uncertainty Principle</t>
  </si>
  <si>
    <t>SEM &amp; SEO</t>
  </si>
  <si>
    <t>Inbound Marketing</t>
  </si>
  <si>
    <t>Web Framework</t>
  </si>
  <si>
    <t>Sales</t>
  </si>
  <si>
    <t>Software</t>
  </si>
  <si>
    <t>Networking</t>
  </si>
  <si>
    <t>Clients CMS</t>
  </si>
  <si>
    <t>Re Marketing</t>
  </si>
  <si>
    <t>Marketing</t>
  </si>
  <si>
    <t xml:space="preserve">Networking </t>
  </si>
  <si>
    <t>Stock</t>
  </si>
  <si>
    <t>Branding</t>
  </si>
  <si>
    <t>Content</t>
  </si>
  <si>
    <t>PQS</t>
  </si>
  <si>
    <t>Business</t>
  </si>
  <si>
    <t>Affiliate</t>
  </si>
  <si>
    <t>Financial</t>
  </si>
  <si>
    <t>Logistics</t>
  </si>
  <si>
    <t>Photos, Video</t>
  </si>
  <si>
    <t>All</t>
  </si>
  <si>
    <t xml:space="preserve">Businesses </t>
  </si>
  <si>
    <t>Advertising</t>
  </si>
  <si>
    <t>Adverting</t>
  </si>
  <si>
    <t>WordPress or Other Blog Site</t>
  </si>
  <si>
    <t>Villa, Safari &amp; Island Brochures</t>
  </si>
  <si>
    <t>Villa Secrets &amp; EA Magazine</t>
  </si>
  <si>
    <t>Villa Secrets Films &amp; TV Shows</t>
  </si>
  <si>
    <t>Trade Memberships (ASTA etc.)</t>
  </si>
  <si>
    <t>24/7 365 Sales Team</t>
  </si>
  <si>
    <t>Mobile Apps</t>
  </si>
  <si>
    <t>Mobile Sites (Responsive Design)</t>
  </si>
  <si>
    <t>Social Network Systems/Staff</t>
  </si>
  <si>
    <t>Part 1</t>
  </si>
  <si>
    <t>The TMS (Total Marketing System)</t>
  </si>
  <si>
    <t>Part 2</t>
  </si>
  <si>
    <t>The TFMS (Total Financial Business System)</t>
  </si>
  <si>
    <t>Financial System - Data Entry</t>
  </si>
  <si>
    <t>Financial System - Data Sorting</t>
  </si>
  <si>
    <t>Financial System - Data Reporting</t>
  </si>
  <si>
    <t>Financial System - Sales Funnel</t>
  </si>
  <si>
    <t>Financial System - Auditing &amp; Tax</t>
  </si>
  <si>
    <t>PMS &amp; GDS Connections</t>
  </si>
  <si>
    <t>Villas Cloud Booking System</t>
  </si>
  <si>
    <t>Property Owner/Manager Websites</t>
  </si>
  <si>
    <t>Owners 'For Sale' CMS</t>
  </si>
  <si>
    <t>Min Effect</t>
  </si>
  <si>
    <t>The TMS (Total Marketing System) Sub Total</t>
  </si>
  <si>
    <t>M-Systems</t>
  </si>
  <si>
    <t>TFBMS + M-Systems</t>
  </si>
  <si>
    <t>M Systems - Growth of Network</t>
  </si>
  <si>
    <t>Sales Manager &amp; Assistant/PA</t>
  </si>
  <si>
    <t>Networker / Mandate Hunter</t>
  </si>
  <si>
    <t>(Included in VS Staff and Office)</t>
  </si>
  <si>
    <t>Other Income / Sub Companies</t>
  </si>
  <si>
    <t>Total Income/Gross Profit</t>
  </si>
  <si>
    <t>Systems Complete</t>
  </si>
  <si>
    <t>Systems</t>
  </si>
  <si>
    <t>LOW</t>
  </si>
  <si>
    <t>HIGH</t>
  </si>
  <si>
    <t>M-Systems 7. S-World VBN</t>
  </si>
  <si>
    <t>M-Systems 8. S-World VSN</t>
  </si>
  <si>
    <t>M-Systems 12. S-World UCS</t>
  </si>
  <si>
    <t>Network</t>
  </si>
  <si>
    <t>M-Systems 5. POP</t>
  </si>
  <si>
    <t>M-Systems 2. Cape Town Network</t>
  </si>
  <si>
    <t>M-Systems 2. Africa Network</t>
  </si>
  <si>
    <t>M-Systems 2 &amp; 16. Global Network</t>
  </si>
  <si>
    <t>Welcome to the 'CTLV'  Road Map and Financial Forecast</t>
  </si>
  <si>
    <t>Scroll Right to see the financials month by month</t>
  </si>
  <si>
    <t>CTLV General Expenses</t>
  </si>
  <si>
    <t>Staff &amp; Office Costs Total</t>
  </si>
  <si>
    <t>Below we see the cost of Google AdWords, using the real figures from 2015, but increasing them by 50% just in case)</t>
  </si>
  <si>
    <t>Below we see a cautions estimate for a villa agency websites yearly earnings separated into monthly segments (original 2015 figure was ZAR 1,400,000</t>
  </si>
  <si>
    <t>Below we see a cautious for the   commission created for a villa mandate, for more detail look at the next tab '1 Villa Mandate' (at the bottom of the page)</t>
  </si>
  <si>
    <t>Below we see a low estimate for a HomeAway platinum advert (Cape Villas test made R80,000 in 10 months)</t>
  </si>
  <si>
    <t>Below we see an estimate for commission generated from other per for subscription websites (We have no test data, this is an estimate)</t>
  </si>
  <si>
    <t>Year 7</t>
  </si>
  <si>
    <t>Year 8</t>
  </si>
  <si>
    <t>Double</t>
  </si>
  <si>
    <t>Initial</t>
  </si>
  <si>
    <t>3rd Year - All Transactions  Breakdown</t>
  </si>
  <si>
    <t>Expenses</t>
  </si>
  <si>
    <t xml:space="preserve">Sales Manager </t>
  </si>
  <si>
    <t>Sales Manager</t>
  </si>
  <si>
    <t>Licence Spending Reserve</t>
  </si>
  <si>
    <t>Shareholder Discretionary Cash Flow 2</t>
  </si>
  <si>
    <t>Sales Manager Salary</t>
  </si>
  <si>
    <t>Web Agency Income</t>
  </si>
  <si>
    <t>Villa Mandate Income</t>
  </si>
  <si>
    <t xml:space="preserve">1. Low estimate for CTLV Gross Profit </t>
  </si>
  <si>
    <t>2. Villa Mandate (See Tab 1 Villa Mandate)</t>
  </si>
  <si>
    <t>3. Low estimate for 1 HomeAway.com Subscription</t>
  </si>
  <si>
    <t xml:space="preserve">4. Estimate for 1 Cape Stay and Quintessentially Subscription </t>
  </si>
  <si>
    <t>Villa Secrets Marketing Expenses</t>
  </si>
  <si>
    <t>Villa Secrets Re Marketing</t>
  </si>
  <si>
    <t>Villa Secrets SEO</t>
  </si>
  <si>
    <t>AdWords &amp; Bing</t>
  </si>
  <si>
    <t>VS Marketing Expenses</t>
  </si>
  <si>
    <t>Villa Secrets SEO &amp; SEM</t>
  </si>
  <si>
    <t>SEO &amp; SEM</t>
  </si>
  <si>
    <t>Awards Software</t>
  </si>
  <si>
    <t>Projects</t>
  </si>
  <si>
    <t>TFBMS Year 1</t>
  </si>
  <si>
    <t xml:space="preserve">Content Marketing </t>
  </si>
  <si>
    <t>Bing PPC Advertising</t>
  </si>
  <si>
    <t>CTLV Bookings (85%)</t>
  </si>
  <si>
    <t>Villa Secrets (85%)</t>
  </si>
  <si>
    <t>VillasIncampsBay.com (85%)</t>
  </si>
  <si>
    <t>Exclusive Mandate (85%)</t>
  </si>
  <si>
    <t>HomeAway Only (85%)</t>
  </si>
  <si>
    <t>Other Subscriptions (85%)</t>
  </si>
  <si>
    <t>Villa Secrets  (85%)</t>
  </si>
  <si>
    <t>VillasIncampsBay.com  (85%)</t>
  </si>
  <si>
    <t>HomeAway Only  (85%)</t>
  </si>
  <si>
    <t>Other Subscriptions  (85%)</t>
  </si>
  <si>
    <t>Exclusive Mandate  (85%)</t>
  </si>
  <si>
    <t>Other Income / Sub Companies (85%)</t>
  </si>
  <si>
    <t>Licence Contribution (25% of GP)</t>
  </si>
  <si>
    <t>Ops, Dev and Marketing Pool</t>
  </si>
  <si>
    <t>To find the previous data that we use as the foundation of the calculations, go right until you see the month by month financials and then go down to approximately Colum AQ and Row 179</t>
  </si>
  <si>
    <t>Scroll down to see the TFMBS (Total Financial, Business &amp; Marketing System) &amp; M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</si>
</sst>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_-[$ZAR]\ * #,##0.00_-;\-[$ZAR]\ * #,##0.00_-;_-[$ZAR]\ * &quot;-&quot;??_-;_-@_-"/>
    <numFmt numFmtId="165" formatCode="_-[$£-809]* #,##0.00_-;\-[$£-809]* #,##0.00_-;_-[$£-809]* &quot;-&quot;??_-;_-@_-"/>
    <numFmt numFmtId="166" formatCode="0.0%"/>
    <numFmt numFmtId="167" formatCode="_-[$ZAR]\ * #,##0_-;\-[$ZAR]\ * #,##0_-;_-[$ZAR]\ * &quot;-&quot;??_-;_-@_-"/>
    <numFmt numFmtId="168" formatCode="_-* #,##0_-;\-* #,##0_-;_-* &quot;-&quot;??_-;_-@_-"/>
    <numFmt numFmtId="174" formatCode="&quot;Other Subscriptions  &quot;0.0%"/>
    <numFmt numFmtId="175" formatCode="_-[$$-409]* #,##0_ ;_-[$$-409]* \-#,##0\ ;_-[$$-409]* &quot;-&quot;??_ ;_-@_ "/>
  </numFmts>
  <fonts count="27" x14ac:knownFonts="1">
    <font>
      <sz val="11"/>
      <color theme="1"/>
      <name val="Calibri"/>
      <family val="2"/>
      <scheme val="minor"/>
    </font>
    <font>
      <sz val="11"/>
      <color theme="1"/>
      <name val="Calibri"/>
      <family val="2"/>
      <scheme val="minor"/>
    </font>
    <font>
      <sz val="12"/>
      <color theme="1"/>
      <name val="Calibri Light"/>
      <family val="2"/>
      <scheme val="major"/>
    </font>
    <font>
      <sz val="12"/>
      <color theme="0"/>
      <name val="Calibri Light"/>
      <family val="2"/>
      <scheme val="major"/>
    </font>
    <font>
      <b/>
      <sz val="12"/>
      <color theme="1"/>
      <name val="Calibri Light"/>
      <family val="2"/>
      <scheme val="major"/>
    </font>
    <font>
      <sz val="12"/>
      <color rgb="FFFF0000"/>
      <name val="Calibri Light"/>
      <family val="2"/>
      <scheme val="major"/>
    </font>
    <font>
      <sz val="14"/>
      <color theme="0"/>
      <name val="Calibri Light"/>
      <family val="2"/>
      <scheme val="major"/>
    </font>
    <font>
      <sz val="11"/>
      <color theme="0"/>
      <name val="Calibri"/>
      <family val="2"/>
      <scheme val="minor"/>
    </font>
    <font>
      <sz val="11"/>
      <name val="Calibri"/>
      <family val="2"/>
      <scheme val="minor"/>
    </font>
    <font>
      <sz val="11"/>
      <color theme="1"/>
      <name val="Calibri Light"/>
      <family val="2"/>
      <scheme val="major"/>
    </font>
    <font>
      <sz val="11"/>
      <name val="Calibri Light"/>
      <family val="2"/>
      <scheme val="major"/>
    </font>
    <font>
      <sz val="11"/>
      <color theme="0"/>
      <name val="Calibri Light"/>
      <family val="2"/>
      <scheme val="major"/>
    </font>
    <font>
      <b/>
      <sz val="11"/>
      <name val="Calibri Light"/>
      <family val="2"/>
      <scheme val="major"/>
    </font>
    <font>
      <b/>
      <sz val="11"/>
      <color theme="1"/>
      <name val="Calibri Light"/>
      <family val="2"/>
      <scheme val="major"/>
    </font>
    <font>
      <sz val="11"/>
      <color rgb="FFC00000"/>
      <name val="Calibri Light"/>
      <family val="2"/>
      <scheme val="major"/>
    </font>
    <font>
      <u/>
      <sz val="11"/>
      <color theme="10"/>
      <name val="Calibri"/>
      <family val="2"/>
      <scheme val="minor"/>
    </font>
    <font>
      <sz val="14"/>
      <color theme="1"/>
      <name val="Calibri Light"/>
      <family val="2"/>
      <scheme val="major"/>
    </font>
    <font>
      <b/>
      <sz val="14"/>
      <color theme="0"/>
      <name val="Calibri Light"/>
      <family val="2"/>
      <scheme val="major"/>
    </font>
    <font>
      <u/>
      <sz val="11"/>
      <color theme="0"/>
      <name val="Calibri Light"/>
      <family val="2"/>
      <scheme val="major"/>
    </font>
    <font>
      <u/>
      <sz val="14"/>
      <color theme="10"/>
      <name val="Calibri Light"/>
      <family val="2"/>
      <scheme val="major"/>
    </font>
    <font>
      <sz val="11"/>
      <color theme="2" tint="-0.249977111117893"/>
      <name val="Calibri Light"/>
      <family val="2"/>
      <scheme val="major"/>
    </font>
    <font>
      <sz val="11"/>
      <color theme="2" tint="-9.9978637043366805E-2"/>
      <name val="Calibri Light"/>
      <family val="2"/>
      <scheme val="major"/>
    </font>
    <font>
      <sz val="16"/>
      <color theme="1"/>
      <name val="Calibri Light"/>
      <family val="2"/>
      <scheme val="major"/>
    </font>
    <font>
      <sz val="14"/>
      <color theme="1"/>
      <name val="Calibri"/>
      <family val="2"/>
      <scheme val="minor"/>
    </font>
    <font>
      <sz val="14"/>
      <color theme="0"/>
      <name val="Calibri"/>
      <family val="2"/>
      <scheme val="minor"/>
    </font>
    <font>
      <b/>
      <sz val="11"/>
      <color theme="0"/>
      <name val="Calibri"/>
      <family val="2"/>
      <scheme val="minor"/>
    </font>
    <font>
      <sz val="11"/>
      <color theme="0" tint="-0.249977111117893"/>
      <name val="Calibri"/>
      <family val="2"/>
      <scheme val="minor"/>
    </font>
  </fonts>
  <fills count="2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0.749992370372631"/>
        <bgColor indexed="64"/>
      </patternFill>
    </fill>
    <fill>
      <patternFill patternType="solid">
        <fgColor rgb="FFF1FDFB"/>
        <bgColor indexed="64"/>
      </patternFill>
    </fill>
    <fill>
      <patternFill patternType="solid">
        <fgColor theme="1" tint="0.499984740745262"/>
        <bgColor indexed="64"/>
      </patternFill>
    </fill>
    <fill>
      <patternFill patternType="solid">
        <fgColor rgb="FFFFF8E5"/>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9FFCC"/>
        <bgColor indexed="64"/>
      </patternFill>
    </fill>
    <fill>
      <patternFill patternType="solid">
        <fgColor rgb="FFDDD8F8"/>
        <bgColor indexed="64"/>
      </patternFill>
    </fill>
    <fill>
      <patternFill patternType="solid">
        <fgColor theme="3" tint="0.59999389629810485"/>
        <bgColor indexed="64"/>
      </patternFill>
    </fill>
    <fill>
      <patternFill patternType="solid">
        <fgColor rgb="FFC00000"/>
        <bgColor indexed="64"/>
      </patternFill>
    </fill>
    <fill>
      <patternFill patternType="solid">
        <fgColor rgb="FFFFD5D5"/>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588">
    <xf numFmtId="0" fontId="0" fillId="0" borderId="0" xfId="0"/>
    <xf numFmtId="0" fontId="2" fillId="0" borderId="0" xfId="0" applyFont="1"/>
    <xf numFmtId="0" fontId="2" fillId="0" borderId="11" xfId="0" applyFont="1" applyBorder="1"/>
    <xf numFmtId="0" fontId="4" fillId="0" borderId="0" xfId="0" applyFont="1"/>
    <xf numFmtId="0" fontId="2" fillId="3" borderId="0" xfId="0" applyFont="1" applyFill="1"/>
    <xf numFmtId="0" fontId="2" fillId="5" borderId="0" xfId="0" applyFont="1" applyFill="1"/>
    <xf numFmtId="0" fontId="2" fillId="4" borderId="0" xfId="0" applyFont="1" applyFill="1"/>
    <xf numFmtId="0" fontId="2" fillId="3" borderId="10" xfId="0" applyFont="1" applyFill="1" applyBorder="1"/>
    <xf numFmtId="9" fontId="2" fillId="0" borderId="0" xfId="0" applyNumberFormat="1" applyFont="1"/>
    <xf numFmtId="164" fontId="2" fillId="0" borderId="0" xfId="0" applyNumberFormat="1" applyFont="1"/>
    <xf numFmtId="164" fontId="2" fillId="3" borderId="0" xfId="0" applyNumberFormat="1" applyFont="1" applyFill="1"/>
    <xf numFmtId="0" fontId="2" fillId="7" borderId="1" xfId="0" applyFont="1" applyFill="1" applyBorder="1"/>
    <xf numFmtId="0" fontId="2" fillId="7" borderId="6" xfId="0" applyFont="1" applyFill="1" applyBorder="1"/>
    <xf numFmtId="0" fontId="2" fillId="0" borderId="12" xfId="0" applyFont="1" applyBorder="1"/>
    <xf numFmtId="164" fontId="2" fillId="5" borderId="0" xfId="0" applyNumberFormat="1" applyFont="1" applyFill="1"/>
    <xf numFmtId="0" fontId="2" fillId="11" borderId="0" xfId="0" applyFont="1" applyFill="1"/>
    <xf numFmtId="0" fontId="2" fillId="3" borderId="8" xfId="0" applyFont="1" applyFill="1" applyBorder="1"/>
    <xf numFmtId="0" fontId="2" fillId="3" borderId="9" xfId="0" applyFont="1" applyFill="1" applyBorder="1"/>
    <xf numFmtId="0" fontId="2" fillId="11" borderId="1" xfId="0" applyNumberFormat="1" applyFont="1" applyFill="1" applyBorder="1"/>
    <xf numFmtId="0" fontId="2" fillId="5" borderId="13" xfId="0" applyFont="1" applyFill="1" applyBorder="1"/>
    <xf numFmtId="0" fontId="2" fillId="7" borderId="13" xfId="0" applyFont="1" applyFill="1" applyBorder="1"/>
    <xf numFmtId="0" fontId="2" fillId="4" borderId="13" xfId="0" applyFont="1" applyFill="1" applyBorder="1"/>
    <xf numFmtId="0" fontId="2" fillId="13" borderId="13" xfId="0" applyFont="1" applyFill="1" applyBorder="1"/>
    <xf numFmtId="0" fontId="2" fillId="14" borderId="2" xfId="0" applyFont="1" applyFill="1" applyBorder="1"/>
    <xf numFmtId="9" fontId="2" fillId="11" borderId="5" xfId="0" applyNumberFormat="1" applyFont="1" applyFill="1" applyBorder="1"/>
    <xf numFmtId="9" fontId="2" fillId="5" borderId="17" xfId="0" applyNumberFormat="1" applyFont="1" applyFill="1" applyBorder="1"/>
    <xf numFmtId="9" fontId="2" fillId="7" borderId="17" xfId="0" applyNumberFormat="1" applyFont="1" applyFill="1" applyBorder="1"/>
    <xf numFmtId="9" fontId="2" fillId="4" borderId="17" xfId="0" applyNumberFormat="1" applyFont="1" applyFill="1" applyBorder="1"/>
    <xf numFmtId="9" fontId="2" fillId="13" borderId="17" xfId="0" applyNumberFormat="1" applyFont="1" applyFill="1" applyBorder="1"/>
    <xf numFmtId="9" fontId="2" fillId="14" borderId="6" xfId="0" applyNumberFormat="1" applyFont="1" applyFill="1" applyBorder="1"/>
    <xf numFmtId="164" fontId="2" fillId="11" borderId="0" xfId="0" applyNumberFormat="1" applyFont="1" applyFill="1"/>
    <xf numFmtId="9" fontId="2" fillId="11" borderId="0" xfId="0" applyNumberFormat="1" applyFont="1" applyFill="1"/>
    <xf numFmtId="164" fontId="2" fillId="7" borderId="0" xfId="0" applyNumberFormat="1" applyFont="1" applyFill="1"/>
    <xf numFmtId="0" fontId="2" fillId="7" borderId="0" xfId="0" applyFont="1" applyFill="1"/>
    <xf numFmtId="9" fontId="2" fillId="7" borderId="0" xfId="0" applyNumberFormat="1" applyFont="1" applyFill="1"/>
    <xf numFmtId="9" fontId="2" fillId="5" borderId="0" xfId="0" applyNumberFormat="1" applyFont="1" applyFill="1"/>
    <xf numFmtId="164" fontId="2" fillId="4" borderId="0" xfId="0" applyNumberFormat="1" applyFont="1" applyFill="1"/>
    <xf numFmtId="9" fontId="2" fillId="4" borderId="0" xfId="0" applyNumberFormat="1" applyFont="1" applyFill="1"/>
    <xf numFmtId="164" fontId="2" fillId="13" borderId="0" xfId="0" applyNumberFormat="1" applyFont="1" applyFill="1"/>
    <xf numFmtId="0" fontId="2" fillId="13" borderId="0" xfId="0" applyFont="1" applyFill="1"/>
    <xf numFmtId="9" fontId="2" fillId="13" borderId="0" xfId="0" applyNumberFormat="1" applyFont="1" applyFill="1"/>
    <xf numFmtId="164" fontId="5" fillId="14" borderId="0" xfId="0" applyNumberFormat="1" applyFont="1" applyFill="1"/>
    <xf numFmtId="0" fontId="5" fillId="14" borderId="0" xfId="0" applyFont="1" applyFill="1"/>
    <xf numFmtId="9" fontId="5" fillId="14" borderId="0" xfId="0" applyNumberFormat="1" applyFont="1" applyFill="1"/>
    <xf numFmtId="9" fontId="2" fillId="0" borderId="11" xfId="0" applyNumberFormat="1" applyFont="1" applyBorder="1"/>
    <xf numFmtId="164" fontId="2" fillId="0" borderId="11" xfId="0" applyNumberFormat="1" applyFont="1" applyBorder="1"/>
    <xf numFmtId="164" fontId="2" fillId="7" borderId="13" xfId="0" applyNumberFormat="1" applyFont="1" applyFill="1" applyBorder="1"/>
    <xf numFmtId="164" fontId="2" fillId="7" borderId="2" xfId="0" applyNumberFormat="1" applyFont="1" applyFill="1" applyBorder="1"/>
    <xf numFmtId="164" fontId="2" fillId="7" borderId="5" xfId="0" applyNumberFormat="1" applyFont="1" applyFill="1" applyBorder="1"/>
    <xf numFmtId="0" fontId="2" fillId="7" borderId="17" xfId="0" applyFont="1" applyFill="1" applyBorder="1"/>
    <xf numFmtId="0" fontId="9" fillId="8" borderId="0" xfId="0" applyFont="1" applyFill="1"/>
    <xf numFmtId="0" fontId="9" fillId="0" borderId="0" xfId="0" applyFont="1"/>
    <xf numFmtId="44" fontId="9" fillId="0" borderId="0" xfId="1" applyFont="1"/>
    <xf numFmtId="44" fontId="9" fillId="0" borderId="0" xfId="0" applyNumberFormat="1" applyFont="1"/>
    <xf numFmtId="0" fontId="9" fillId="0" borderId="0" xfId="0" applyFont="1" applyAlignment="1">
      <alignment horizontal="center"/>
    </xf>
    <xf numFmtId="0" fontId="9" fillId="0" borderId="0" xfId="0" applyFont="1" applyBorder="1"/>
    <xf numFmtId="0" fontId="9" fillId="0" borderId="0" xfId="1" applyNumberFormat="1" applyFont="1" applyBorder="1"/>
    <xf numFmtId="44" fontId="9" fillId="0" borderId="0" xfId="0" applyNumberFormat="1" applyFont="1" applyBorder="1"/>
    <xf numFmtId="0" fontId="9" fillId="0" borderId="0" xfId="0" applyFont="1" applyFill="1" applyBorder="1"/>
    <xf numFmtId="0" fontId="9" fillId="0" borderId="11" xfId="0" applyFont="1" applyBorder="1"/>
    <xf numFmtId="0" fontId="9" fillId="0" borderId="0" xfId="0" applyFont="1" applyFill="1"/>
    <xf numFmtId="0" fontId="9" fillId="0" borderId="0" xfId="0" applyFont="1" applyFill="1" applyAlignment="1">
      <alignment horizontal="center"/>
    </xf>
    <xf numFmtId="44" fontId="9" fillId="0" borderId="0" xfId="0" applyNumberFormat="1" applyFont="1" applyFill="1" applyBorder="1"/>
    <xf numFmtId="44" fontId="9" fillId="0" borderId="0" xfId="1" applyFont="1" applyFill="1" applyBorder="1"/>
    <xf numFmtId="0" fontId="9" fillId="3" borderId="11" xfId="0" applyFont="1" applyFill="1" applyBorder="1"/>
    <xf numFmtId="44" fontId="9" fillId="3" borderId="11" xfId="1" applyFont="1" applyFill="1" applyBorder="1"/>
    <xf numFmtId="9" fontId="9" fillId="0" borderId="0" xfId="2" applyFont="1" applyFill="1"/>
    <xf numFmtId="9" fontId="9" fillId="0" borderId="0" xfId="0" applyNumberFormat="1" applyFont="1"/>
    <xf numFmtId="0" fontId="9" fillId="0" borderId="13" xfId="0" applyFont="1" applyBorder="1"/>
    <xf numFmtId="0" fontId="9" fillId="0" borderId="0" xfId="0" applyNumberFormat="1" applyFont="1"/>
    <xf numFmtId="0" fontId="10" fillId="0" borderId="0" xfId="0" applyFont="1" applyFill="1" applyBorder="1"/>
    <xf numFmtId="0" fontId="9" fillId="6" borderId="12" xfId="0" applyFont="1" applyFill="1" applyBorder="1"/>
    <xf numFmtId="44" fontId="10" fillId="0" borderId="0" xfId="0" applyNumberFormat="1" applyFont="1" applyFill="1" applyBorder="1"/>
    <xf numFmtId="9" fontId="10" fillId="0" borderId="0" xfId="0" applyNumberFormat="1" applyFont="1" applyFill="1" applyBorder="1" applyAlignment="1">
      <alignment horizontal="center"/>
    </xf>
    <xf numFmtId="166" fontId="10" fillId="0" borderId="0" xfId="0" applyNumberFormat="1" applyFont="1" applyFill="1" applyBorder="1" applyAlignment="1">
      <alignment horizontal="center"/>
    </xf>
    <xf numFmtId="0" fontId="10" fillId="0" borderId="0" xfId="0" applyNumberFormat="1" applyFont="1" applyFill="1" applyBorder="1"/>
    <xf numFmtId="0" fontId="9" fillId="0" borderId="11" xfId="0" applyNumberFormat="1" applyFont="1" applyBorder="1"/>
    <xf numFmtId="0" fontId="9" fillId="12" borderId="11" xfId="0" applyFont="1" applyFill="1" applyBorder="1"/>
    <xf numFmtId="0" fontId="9" fillId="0" borderId="3" xfId="0" applyFont="1" applyBorder="1"/>
    <xf numFmtId="0" fontId="9" fillId="6" borderId="13" xfId="0" applyFont="1" applyFill="1" applyBorder="1"/>
    <xf numFmtId="0" fontId="9" fillId="6" borderId="5" xfId="0" applyFont="1" applyFill="1" applyBorder="1"/>
    <xf numFmtId="0" fontId="9" fillId="6" borderId="17" xfId="0" applyFont="1" applyFill="1" applyBorder="1"/>
    <xf numFmtId="164" fontId="9" fillId="6" borderId="17" xfId="0" applyNumberFormat="1" applyFont="1" applyFill="1" applyBorder="1"/>
    <xf numFmtId="0" fontId="9" fillId="6" borderId="3" xfId="0" applyFont="1" applyFill="1" applyBorder="1"/>
    <xf numFmtId="9" fontId="9" fillId="0" borderId="0" xfId="2" applyFont="1"/>
    <xf numFmtId="0" fontId="9" fillId="6" borderId="1" xfId="1" applyNumberFormat="1" applyFont="1" applyFill="1" applyBorder="1"/>
    <xf numFmtId="0" fontId="9" fillId="6" borderId="13" xfId="1" applyNumberFormat="1" applyFont="1" applyFill="1" applyBorder="1"/>
    <xf numFmtId="44" fontId="9" fillId="6" borderId="13" xfId="1" applyFont="1" applyFill="1" applyBorder="1"/>
    <xf numFmtId="0" fontId="9" fillId="6" borderId="2" xfId="0" applyFont="1" applyFill="1" applyBorder="1" applyAlignment="1">
      <alignment horizontal="right"/>
    </xf>
    <xf numFmtId="0" fontId="9" fillId="0" borderId="14" xfId="0" applyFont="1" applyBorder="1"/>
    <xf numFmtId="0" fontId="9" fillId="6" borderId="17" xfId="1" applyNumberFormat="1" applyFont="1" applyFill="1" applyBorder="1"/>
    <xf numFmtId="44" fontId="9" fillId="6" borderId="17" xfId="1" applyFont="1" applyFill="1" applyBorder="1"/>
    <xf numFmtId="44" fontId="9" fillId="6" borderId="6" xfId="1" applyFont="1" applyFill="1" applyBorder="1"/>
    <xf numFmtId="44" fontId="9" fillId="0" borderId="7" xfId="1" applyFont="1" applyBorder="1"/>
    <xf numFmtId="0" fontId="9" fillId="12" borderId="3" xfId="0" applyFont="1" applyFill="1" applyBorder="1"/>
    <xf numFmtId="0" fontId="9" fillId="12" borderId="0" xfId="0" applyFont="1" applyFill="1" applyBorder="1"/>
    <xf numFmtId="44" fontId="9" fillId="12" borderId="0" xfId="1" applyFont="1" applyFill="1" applyBorder="1"/>
    <xf numFmtId="44" fontId="9" fillId="12" borderId="4" xfId="1" applyFont="1" applyFill="1" applyBorder="1"/>
    <xf numFmtId="0" fontId="9" fillId="0" borderId="7" xfId="0" applyFont="1" applyBorder="1"/>
    <xf numFmtId="0" fontId="11" fillId="9" borderId="3" xfId="0" applyFont="1" applyFill="1" applyBorder="1"/>
    <xf numFmtId="0" fontId="11" fillId="9" borderId="0" xfId="0" applyFont="1" applyFill="1" applyBorder="1"/>
    <xf numFmtId="44" fontId="11" fillId="9" borderId="0" xfId="1" applyFont="1" applyFill="1" applyBorder="1"/>
    <xf numFmtId="44" fontId="11" fillId="9" borderId="4" xfId="1" applyFont="1" applyFill="1" applyBorder="1"/>
    <xf numFmtId="9" fontId="9" fillId="0" borderId="0" xfId="1" applyNumberFormat="1" applyFont="1" applyBorder="1"/>
    <xf numFmtId="0" fontId="9" fillId="0" borderId="5" xfId="0" applyFont="1" applyBorder="1"/>
    <xf numFmtId="0" fontId="9" fillId="0" borderId="17" xfId="0" applyFont="1" applyBorder="1"/>
    <xf numFmtId="44" fontId="9" fillId="0" borderId="17" xfId="1" applyFont="1" applyBorder="1"/>
    <xf numFmtId="0" fontId="9" fillId="0" borderId="15" xfId="0" applyFont="1" applyBorder="1"/>
    <xf numFmtId="0" fontId="9" fillId="6" borderId="1" xfId="1" applyNumberFormat="1" applyFont="1" applyFill="1" applyBorder="1" applyAlignment="1">
      <alignment horizontal="right"/>
    </xf>
    <xf numFmtId="0" fontId="9" fillId="6" borderId="0" xfId="0" applyFont="1" applyFill="1"/>
    <xf numFmtId="0" fontId="9" fillId="0" borderId="11" xfId="0" applyFont="1" applyFill="1" applyBorder="1"/>
    <xf numFmtId="164" fontId="10" fillId="0" borderId="0" xfId="0" applyNumberFormat="1" applyFont="1" applyFill="1" applyBorder="1"/>
    <xf numFmtId="0" fontId="10" fillId="0" borderId="0" xfId="0" applyFont="1" applyFill="1"/>
    <xf numFmtId="9" fontId="10" fillId="0" borderId="0" xfId="0" applyNumberFormat="1" applyFont="1" applyFill="1" applyBorder="1"/>
    <xf numFmtId="0" fontId="10" fillId="0" borderId="0" xfId="0" applyFont="1" applyFill="1" applyBorder="1" applyAlignment="1">
      <alignment horizontal="center"/>
    </xf>
    <xf numFmtId="165" fontId="10" fillId="0" borderId="0" xfId="0" applyNumberFormat="1" applyFont="1" applyFill="1" applyBorder="1"/>
    <xf numFmtId="0" fontId="10" fillId="0" borderId="0" xfId="0" applyFont="1"/>
    <xf numFmtId="0" fontId="12" fillId="0" borderId="0" xfId="0" applyFont="1"/>
    <xf numFmtId="9" fontId="12" fillId="0" borderId="0" xfId="0" applyNumberFormat="1" applyFont="1"/>
    <xf numFmtId="168" fontId="9" fillId="0" borderId="0" xfId="3" applyNumberFormat="1" applyFont="1" applyFill="1"/>
    <xf numFmtId="0" fontId="9" fillId="0" borderId="0" xfId="0" applyFont="1" applyFill="1" applyAlignment="1">
      <alignment horizontal="left"/>
    </xf>
    <xf numFmtId="168" fontId="9" fillId="0" borderId="0" xfId="3" applyNumberFormat="1" applyFont="1"/>
    <xf numFmtId="168" fontId="9" fillId="0" borderId="0" xfId="3" applyNumberFormat="1" applyFont="1" applyBorder="1"/>
    <xf numFmtId="168" fontId="9" fillId="0" borderId="0" xfId="0" applyNumberFormat="1" applyFont="1"/>
    <xf numFmtId="168" fontId="9" fillId="12" borderId="0" xfId="3" applyNumberFormat="1" applyFont="1" applyFill="1" applyBorder="1"/>
    <xf numFmtId="168" fontId="9" fillId="16" borderId="11" xfId="3" applyNumberFormat="1" applyFont="1" applyFill="1" applyBorder="1"/>
    <xf numFmtId="0" fontId="13" fillId="0" borderId="0" xfId="0" applyFont="1" applyFill="1" applyBorder="1"/>
    <xf numFmtId="0" fontId="9" fillId="0" borderId="2" xfId="0" applyFont="1" applyFill="1" applyBorder="1"/>
    <xf numFmtId="174" fontId="10" fillId="0" borderId="0" xfId="0" applyNumberFormat="1" applyFont="1" applyFill="1" applyBorder="1" applyAlignment="1">
      <alignment horizontal="left"/>
    </xf>
    <xf numFmtId="166" fontId="9" fillId="0" borderId="0" xfId="0" applyNumberFormat="1" applyFont="1"/>
    <xf numFmtId="166" fontId="9" fillId="0" borderId="0" xfId="2" applyNumberFormat="1" applyFont="1" applyBorder="1"/>
    <xf numFmtId="0" fontId="9" fillId="12" borderId="0" xfId="3" applyNumberFormat="1" applyFont="1" applyFill="1" applyBorder="1"/>
    <xf numFmtId="168" fontId="7" fillId="8" borderId="0" xfId="3" applyNumberFormat="1" applyFont="1" applyFill="1"/>
    <xf numFmtId="0" fontId="7" fillId="8" borderId="0" xfId="0" applyFont="1" applyFill="1"/>
    <xf numFmtId="0" fontId="9" fillId="6" borderId="11" xfId="0" applyFont="1" applyFill="1" applyBorder="1"/>
    <xf numFmtId="0" fontId="11" fillId="8" borderId="11" xfId="0" applyFont="1" applyFill="1" applyBorder="1"/>
    <xf numFmtId="17" fontId="11" fillId="8" borderId="11" xfId="0" applyNumberFormat="1" applyFont="1" applyFill="1" applyBorder="1"/>
    <xf numFmtId="0" fontId="10" fillId="12" borderId="11" xfId="0" applyFont="1" applyFill="1" applyBorder="1" applyAlignment="1">
      <alignment horizontal="left"/>
    </xf>
    <xf numFmtId="0" fontId="11" fillId="8" borderId="0" xfId="0" applyFont="1" applyFill="1" applyAlignment="1">
      <alignment horizontal="left"/>
    </xf>
    <xf numFmtId="0" fontId="11" fillId="8" borderId="0" xfId="0" applyFont="1" applyFill="1"/>
    <xf numFmtId="168" fontId="9" fillId="12" borderId="0" xfId="0" applyNumberFormat="1" applyFont="1" applyFill="1"/>
    <xf numFmtId="0" fontId="9" fillId="19" borderId="0" xfId="0" applyFont="1" applyFill="1" applyBorder="1"/>
    <xf numFmtId="0" fontId="9" fillId="16" borderId="11" xfId="0" applyFont="1" applyFill="1" applyBorder="1"/>
    <xf numFmtId="0" fontId="9" fillId="19" borderId="0" xfId="3" applyNumberFormat="1" applyFont="1" applyFill="1" applyBorder="1"/>
    <xf numFmtId="0" fontId="11" fillId="17" borderId="11" xfId="0" applyFont="1" applyFill="1" applyBorder="1"/>
    <xf numFmtId="168" fontId="11" fillId="17" borderId="11" xfId="0" applyNumberFormat="1" applyFont="1" applyFill="1" applyBorder="1"/>
    <xf numFmtId="43" fontId="9" fillId="0" borderId="0" xfId="3" applyFont="1"/>
    <xf numFmtId="168" fontId="10" fillId="12" borderId="0" xfId="0" applyNumberFormat="1" applyFont="1" applyFill="1" applyBorder="1"/>
    <xf numFmtId="168" fontId="10" fillId="16" borderId="11" xfId="0" applyNumberFormat="1" applyFont="1" applyFill="1" applyBorder="1"/>
    <xf numFmtId="168" fontId="10" fillId="6" borderId="0" xfId="0" applyNumberFormat="1" applyFont="1" applyFill="1" applyBorder="1"/>
    <xf numFmtId="168" fontId="10" fillId="6" borderId="11" xfId="0" applyNumberFormat="1" applyFont="1" applyFill="1" applyBorder="1"/>
    <xf numFmtId="0" fontId="12" fillId="12" borderId="0" xfId="0" applyFont="1" applyFill="1"/>
    <xf numFmtId="9" fontId="12" fillId="12" borderId="0" xfId="0" applyNumberFormat="1" applyFont="1" applyFill="1"/>
    <xf numFmtId="174" fontId="12" fillId="12" borderId="0" xfId="0" applyNumberFormat="1" applyFont="1" applyFill="1" applyAlignment="1">
      <alignment horizontal="left"/>
    </xf>
    <xf numFmtId="9" fontId="10" fillId="12" borderId="11" xfId="0" applyNumberFormat="1" applyFont="1" applyFill="1" applyBorder="1"/>
    <xf numFmtId="9" fontId="10" fillId="0" borderId="11" xfId="0" applyNumberFormat="1" applyFont="1" applyBorder="1"/>
    <xf numFmtId="168" fontId="9" fillId="0" borderId="11" xfId="3" applyNumberFormat="1" applyFont="1" applyBorder="1"/>
    <xf numFmtId="168" fontId="9" fillId="0" borderId="11" xfId="0" applyNumberFormat="1" applyFont="1" applyBorder="1"/>
    <xf numFmtId="168" fontId="9" fillId="0" borderId="0" xfId="0" applyNumberFormat="1" applyFont="1" applyBorder="1"/>
    <xf numFmtId="9" fontId="10" fillId="0" borderId="0" xfId="0" applyNumberFormat="1" applyFont="1" applyBorder="1"/>
    <xf numFmtId="168" fontId="10" fillId="0" borderId="0" xfId="3" applyNumberFormat="1" applyFont="1" applyFill="1" applyBorder="1"/>
    <xf numFmtId="168" fontId="14" fillId="0" borderId="0" xfId="3" applyNumberFormat="1" applyFont="1"/>
    <xf numFmtId="168" fontId="9" fillId="2" borderId="23" xfId="3" applyNumberFormat="1" applyFont="1" applyFill="1" applyBorder="1"/>
    <xf numFmtId="43" fontId="9" fillId="0" borderId="0" xfId="3" applyNumberFormat="1" applyFont="1"/>
    <xf numFmtId="0" fontId="9" fillId="12" borderId="0" xfId="0" applyFont="1" applyFill="1"/>
    <xf numFmtId="166" fontId="9" fillId="12" borderId="0" xfId="0" applyNumberFormat="1" applyFont="1" applyFill="1"/>
    <xf numFmtId="166" fontId="9" fillId="8" borderId="0" xfId="0" applyNumberFormat="1" applyFont="1" applyFill="1"/>
    <xf numFmtId="168" fontId="9" fillId="0" borderId="23" xfId="3" applyNumberFormat="1" applyFont="1" applyBorder="1"/>
    <xf numFmtId="9" fontId="10" fillId="6" borderId="11" xfId="0" applyNumberFormat="1" applyFont="1" applyFill="1" applyBorder="1"/>
    <xf numFmtId="0" fontId="13" fillId="6" borderId="11" xfId="0" applyFont="1" applyFill="1" applyBorder="1"/>
    <xf numFmtId="174" fontId="10" fillId="12" borderId="11" xfId="0" applyNumberFormat="1" applyFont="1" applyFill="1" applyBorder="1" applyAlignment="1">
      <alignment horizontal="left"/>
    </xf>
    <xf numFmtId="168" fontId="9" fillId="12" borderId="0" xfId="3" applyNumberFormat="1" applyFont="1" applyFill="1"/>
    <xf numFmtId="168" fontId="9" fillId="6" borderId="0" xfId="0" applyNumberFormat="1" applyFont="1" applyFill="1"/>
    <xf numFmtId="168" fontId="10" fillId="0" borderId="0" xfId="0" applyNumberFormat="1" applyFont="1" applyFill="1" applyBorder="1"/>
    <xf numFmtId="168" fontId="9" fillId="6" borderId="11" xfId="0" applyNumberFormat="1" applyFont="1" applyFill="1" applyBorder="1"/>
    <xf numFmtId="0" fontId="13" fillId="0" borderId="0" xfId="0" applyNumberFormat="1" applyFont="1" applyFill="1" applyBorder="1" applyAlignment="1">
      <alignment horizontal="left"/>
    </xf>
    <xf numFmtId="0" fontId="13" fillId="0" borderId="0" xfId="3" applyNumberFormat="1" applyFont="1" applyFill="1"/>
    <xf numFmtId="0" fontId="9" fillId="0" borderId="0" xfId="3" applyNumberFormat="1" applyFont="1"/>
    <xf numFmtId="168" fontId="9" fillId="12" borderId="11" xfId="3" applyNumberFormat="1" applyFont="1" applyFill="1" applyBorder="1"/>
    <xf numFmtId="168" fontId="9" fillId="6" borderId="11" xfId="3" applyNumberFormat="1" applyFont="1" applyFill="1" applyBorder="1"/>
    <xf numFmtId="0" fontId="9" fillId="0" borderId="11" xfId="3" applyNumberFormat="1" applyFont="1" applyBorder="1"/>
    <xf numFmtId="0" fontId="9" fillId="19" borderId="0" xfId="3" applyNumberFormat="1" applyFont="1" applyFill="1" applyBorder="1" applyAlignment="1"/>
    <xf numFmtId="0" fontId="9" fillId="19" borderId="10" xfId="3" applyNumberFormat="1" applyFont="1" applyFill="1" applyBorder="1" applyAlignment="1"/>
    <xf numFmtId="168" fontId="9" fillId="0" borderId="0" xfId="3" applyNumberFormat="1" applyFont="1" applyFill="1" applyBorder="1"/>
    <xf numFmtId="0" fontId="9" fillId="0" borderId="0" xfId="3" applyNumberFormat="1" applyFont="1" applyFill="1" applyBorder="1" applyAlignment="1"/>
    <xf numFmtId="0" fontId="9" fillId="0" borderId="0" xfId="3" applyNumberFormat="1" applyFont="1" applyBorder="1"/>
    <xf numFmtId="0" fontId="9" fillId="0" borderId="0" xfId="3" applyNumberFormat="1" applyFont="1" applyFill="1" applyBorder="1" applyAlignment="1">
      <alignment horizontal="left"/>
    </xf>
    <xf numFmtId="0" fontId="9" fillId="0" borderId="11" xfId="3" applyNumberFormat="1" applyFont="1" applyFill="1" applyBorder="1" applyAlignment="1">
      <alignment horizontal="left"/>
    </xf>
    <xf numFmtId="0" fontId="9" fillId="12" borderId="0" xfId="3" applyNumberFormat="1" applyFont="1" applyFill="1" applyBorder="1" applyAlignment="1">
      <alignment horizontal="left"/>
    </xf>
    <xf numFmtId="0" fontId="9" fillId="12" borderId="0" xfId="3" applyNumberFormat="1" applyFont="1" applyFill="1" applyBorder="1" applyAlignment="1"/>
    <xf numFmtId="0" fontId="9" fillId="12" borderId="10" xfId="3" applyNumberFormat="1" applyFont="1" applyFill="1" applyBorder="1" applyAlignment="1"/>
    <xf numFmtId="0" fontId="9" fillId="12" borderId="11" xfId="3" applyNumberFormat="1" applyFont="1" applyFill="1" applyBorder="1"/>
    <xf numFmtId="0" fontId="13" fillId="12" borderId="0" xfId="0" applyNumberFormat="1" applyFont="1" applyFill="1" applyBorder="1" applyAlignment="1">
      <alignment horizontal="left"/>
    </xf>
    <xf numFmtId="0" fontId="9" fillId="6" borderId="11" xfId="3" applyNumberFormat="1" applyFont="1" applyFill="1" applyBorder="1"/>
    <xf numFmtId="174" fontId="12" fillId="0" borderId="0" xfId="0" applyNumberFormat="1" applyFont="1" applyFill="1" applyAlignment="1">
      <alignment horizontal="left"/>
    </xf>
    <xf numFmtId="0" fontId="9" fillId="0" borderId="11" xfId="3" applyNumberFormat="1" applyFont="1" applyFill="1" applyBorder="1"/>
    <xf numFmtId="166" fontId="9" fillId="8" borderId="0" xfId="2" applyNumberFormat="1" applyFont="1" applyFill="1"/>
    <xf numFmtId="166" fontId="11" fillId="8" borderId="0" xfId="2" applyNumberFormat="1" applyFont="1" applyFill="1"/>
    <xf numFmtId="0" fontId="11" fillId="8" borderId="0" xfId="2" applyNumberFormat="1" applyFont="1" applyFill="1" applyAlignment="1">
      <alignment horizontal="center"/>
    </xf>
    <xf numFmtId="166" fontId="7" fillId="8" borderId="0" xfId="2" applyNumberFormat="1" applyFont="1" applyFill="1"/>
    <xf numFmtId="0" fontId="7" fillId="8" borderId="0" xfId="0" applyFont="1" applyFill="1" applyAlignment="1">
      <alignment horizontal="left"/>
    </xf>
    <xf numFmtId="0" fontId="7" fillId="8" borderId="0" xfId="0" applyFont="1" applyFill="1" applyAlignment="1">
      <alignment horizontal="center"/>
    </xf>
    <xf numFmtId="166" fontId="9" fillId="0" borderId="0" xfId="2" applyNumberFormat="1" applyFont="1"/>
    <xf numFmtId="0" fontId="9" fillId="19" borderId="0" xfId="0" applyFont="1" applyFill="1" applyAlignment="1">
      <alignment horizontal="center"/>
    </xf>
    <xf numFmtId="168" fontId="11" fillId="8" borderId="0" xfId="3" applyNumberFormat="1" applyFont="1" applyFill="1"/>
    <xf numFmtId="0" fontId="9" fillId="0" borderId="0" xfId="3" applyNumberFormat="1" applyFont="1" applyFill="1" applyBorder="1"/>
    <xf numFmtId="168" fontId="7" fillId="17" borderId="11" xfId="0" applyNumberFormat="1" applyFont="1" applyFill="1" applyBorder="1"/>
    <xf numFmtId="0" fontId="7" fillId="17" borderId="11" xfId="0" applyFont="1" applyFill="1" applyBorder="1"/>
    <xf numFmtId="0" fontId="11" fillId="8" borderId="0" xfId="2" applyNumberFormat="1" applyFont="1" applyFill="1"/>
    <xf numFmtId="0" fontId="9" fillId="6" borderId="11" xfId="0" applyNumberFormat="1" applyFont="1" applyFill="1" applyBorder="1" applyAlignment="1"/>
    <xf numFmtId="0" fontId="9" fillId="6" borderId="11" xfId="0" applyNumberFormat="1" applyFont="1" applyFill="1" applyBorder="1" applyAlignment="1">
      <alignment horizontal="center"/>
    </xf>
    <xf numFmtId="0" fontId="9" fillId="19" borderId="0" xfId="0" applyNumberFormat="1" applyFont="1" applyFill="1" applyAlignment="1"/>
    <xf numFmtId="0" fontId="9" fillId="19" borderId="0" xfId="0" applyNumberFormat="1" applyFont="1" applyFill="1" applyAlignment="1">
      <alignment horizontal="center"/>
    </xf>
    <xf numFmtId="0" fontId="9" fillId="19" borderId="10" xfId="0" applyNumberFormat="1" applyFont="1" applyFill="1" applyBorder="1" applyAlignment="1"/>
    <xf numFmtId="168" fontId="9" fillId="0" borderId="0" xfId="1" applyNumberFormat="1" applyFont="1"/>
    <xf numFmtId="168" fontId="9" fillId="12" borderId="10" xfId="3" applyNumberFormat="1" applyFont="1" applyFill="1" applyBorder="1"/>
    <xf numFmtId="0" fontId="9" fillId="19" borderId="10" xfId="0" applyNumberFormat="1" applyFont="1" applyFill="1" applyBorder="1" applyAlignment="1">
      <alignment horizontal="center"/>
    </xf>
    <xf numFmtId="0" fontId="9" fillId="19" borderId="0" xfId="3" applyNumberFormat="1" applyFont="1" applyFill="1" applyAlignment="1">
      <alignment horizontal="center"/>
    </xf>
    <xf numFmtId="168" fontId="9" fillId="0" borderId="0" xfId="3" applyNumberFormat="1" applyFont="1" applyFill="1" applyAlignment="1">
      <alignment horizontal="center"/>
    </xf>
    <xf numFmtId="0" fontId="9" fillId="19" borderId="10" xfId="3" applyNumberFormat="1" applyFont="1" applyFill="1" applyBorder="1" applyAlignment="1">
      <alignment horizontal="center"/>
    </xf>
    <xf numFmtId="0" fontId="9" fillId="19" borderId="0" xfId="0" applyNumberFormat="1" applyFont="1" applyFill="1" applyBorder="1" applyAlignment="1"/>
    <xf numFmtId="0" fontId="9" fillId="19" borderId="0" xfId="0" applyNumberFormat="1" applyFont="1" applyFill="1" applyBorder="1" applyAlignment="1">
      <alignment horizontal="center"/>
    </xf>
    <xf numFmtId="0" fontId="9" fillId="19" borderId="0" xfId="3" applyNumberFormat="1" applyFont="1" applyFill="1" applyBorder="1" applyAlignment="1">
      <alignment horizontal="center"/>
    </xf>
    <xf numFmtId="0" fontId="9" fillId="19" borderId="0" xfId="3" applyNumberFormat="1" applyFont="1" applyFill="1" applyAlignment="1"/>
    <xf numFmtId="9" fontId="9" fillId="19" borderId="10" xfId="2" applyFont="1" applyFill="1" applyBorder="1" applyAlignment="1"/>
    <xf numFmtId="9" fontId="9" fillId="0" borderId="0" xfId="2" applyFont="1" applyAlignment="1">
      <alignment horizontal="center"/>
    </xf>
    <xf numFmtId="168" fontId="9" fillId="12" borderId="10" xfId="2" applyNumberFormat="1" applyFont="1" applyFill="1" applyBorder="1"/>
    <xf numFmtId="9" fontId="9" fillId="0" borderId="0" xfId="2" applyFont="1" applyFill="1" applyAlignment="1">
      <alignment horizontal="center"/>
    </xf>
    <xf numFmtId="168" fontId="9" fillId="0" borderId="0" xfId="3" applyNumberFormat="1" applyFont="1" applyAlignment="1">
      <alignment horizontal="center"/>
    </xf>
    <xf numFmtId="168" fontId="9" fillId="6" borderId="11" xfId="1" applyNumberFormat="1" applyFont="1" applyFill="1" applyBorder="1"/>
    <xf numFmtId="0" fontId="9" fillId="19" borderId="0" xfId="2" applyNumberFormat="1" applyFont="1" applyFill="1" applyAlignment="1"/>
    <xf numFmtId="0" fontId="9" fillId="0" borderId="0" xfId="2" applyNumberFormat="1" applyFont="1"/>
    <xf numFmtId="9" fontId="9" fillId="0" borderId="0" xfId="2" applyNumberFormat="1" applyFont="1" applyAlignment="1">
      <alignment horizontal="center"/>
    </xf>
    <xf numFmtId="168" fontId="9" fillId="12" borderId="0" xfId="2" applyNumberFormat="1" applyFont="1" applyFill="1" applyBorder="1"/>
    <xf numFmtId="0" fontId="9" fillId="19" borderId="0" xfId="2" applyNumberFormat="1" applyFont="1" applyFill="1" applyAlignment="1">
      <alignment horizontal="center"/>
    </xf>
    <xf numFmtId="166" fontId="11" fillId="0" borderId="0" xfId="2" applyNumberFormat="1" applyFont="1" applyFill="1"/>
    <xf numFmtId="0" fontId="11" fillId="0" borderId="0" xfId="2" applyNumberFormat="1" applyFont="1" applyFill="1" applyAlignment="1">
      <alignment horizontal="center"/>
    </xf>
    <xf numFmtId="166" fontId="9" fillId="0" borderId="0" xfId="2" applyNumberFormat="1" applyFont="1" applyFill="1"/>
    <xf numFmtId="0" fontId="0" fillId="2" borderId="16" xfId="3" applyNumberFormat="1" applyFont="1" applyFill="1" applyBorder="1" applyAlignment="1"/>
    <xf numFmtId="43" fontId="9" fillId="2" borderId="12" xfId="3" applyNumberFormat="1" applyFont="1" applyFill="1" applyBorder="1"/>
    <xf numFmtId="168" fontId="9" fillId="2" borderId="12" xfId="3" applyNumberFormat="1" applyFont="1" applyFill="1" applyBorder="1"/>
    <xf numFmtId="168" fontId="8" fillId="2" borderId="16" xfId="3" applyNumberFormat="1" applyFont="1" applyFill="1" applyBorder="1"/>
    <xf numFmtId="0" fontId="0" fillId="2" borderId="16" xfId="3" applyNumberFormat="1" applyFont="1" applyFill="1" applyBorder="1" applyAlignment="1">
      <alignment horizontal="center"/>
    </xf>
    <xf numFmtId="0" fontId="9" fillId="19" borderId="0" xfId="0" applyFont="1" applyFill="1" applyAlignment="1"/>
    <xf numFmtId="0" fontId="9" fillId="5" borderId="11" xfId="0" applyFont="1" applyFill="1" applyBorder="1" applyAlignment="1"/>
    <xf numFmtId="0" fontId="9" fillId="5" borderId="11" xfId="0" applyFont="1" applyFill="1" applyBorder="1"/>
    <xf numFmtId="0" fontId="9" fillId="5" borderId="11" xfId="0" applyFont="1" applyFill="1" applyBorder="1" applyAlignment="1">
      <alignment horizontal="center"/>
    </xf>
    <xf numFmtId="44" fontId="9" fillId="6" borderId="11" xfId="1" applyFont="1" applyFill="1" applyBorder="1"/>
    <xf numFmtId="0" fontId="9" fillId="6" borderId="11" xfId="3" applyNumberFormat="1" applyFont="1" applyFill="1" applyBorder="1" applyAlignment="1"/>
    <xf numFmtId="0" fontId="9" fillId="6" borderId="11" xfId="3" applyNumberFormat="1" applyFont="1" applyFill="1" applyBorder="1" applyAlignment="1">
      <alignment horizontal="center"/>
    </xf>
    <xf numFmtId="0" fontId="9" fillId="19" borderId="17" xfId="0" applyFont="1" applyFill="1" applyBorder="1" applyAlignment="1"/>
    <xf numFmtId="168" fontId="9" fillId="12" borderId="17" xfId="3" applyNumberFormat="1" applyFont="1" applyFill="1" applyBorder="1"/>
    <xf numFmtId="0" fontId="9" fillId="19" borderId="17" xfId="0" applyFont="1" applyFill="1" applyBorder="1" applyAlignment="1">
      <alignment horizontal="center"/>
    </xf>
    <xf numFmtId="0" fontId="9" fillId="5" borderId="0" xfId="0" applyFont="1" applyFill="1"/>
    <xf numFmtId="168" fontId="9" fillId="5" borderId="0" xfId="3" applyNumberFormat="1" applyFont="1" applyFill="1"/>
    <xf numFmtId="168" fontId="9" fillId="5" borderId="11" xfId="3" applyNumberFormat="1" applyFont="1" applyFill="1" applyBorder="1"/>
    <xf numFmtId="0" fontId="0" fillId="6" borderId="12" xfId="0" applyFont="1" applyFill="1" applyBorder="1" applyAlignment="1"/>
    <xf numFmtId="9" fontId="9" fillId="12" borderId="0" xfId="0" applyNumberFormat="1" applyFont="1" applyFill="1"/>
    <xf numFmtId="0" fontId="0" fillId="6" borderId="12" xfId="0" applyFont="1" applyFill="1" applyBorder="1" applyAlignment="1">
      <alignment horizontal="center"/>
    </xf>
    <xf numFmtId="0" fontId="7" fillId="8" borderId="11" xfId="0" applyFont="1" applyFill="1" applyBorder="1" applyAlignment="1"/>
    <xf numFmtId="168" fontId="7" fillId="8" borderId="11" xfId="0" applyNumberFormat="1" applyFont="1" applyFill="1" applyBorder="1"/>
    <xf numFmtId="0" fontId="7" fillId="8" borderId="11" xfId="0" applyFont="1" applyFill="1" applyBorder="1" applyAlignment="1">
      <alignment horizontal="center"/>
    </xf>
    <xf numFmtId="0" fontId="9" fillId="6" borderId="0" xfId="0" applyFont="1" applyFill="1" applyAlignment="1"/>
    <xf numFmtId="0" fontId="9" fillId="6" borderId="0" xfId="0" applyFont="1" applyFill="1" applyAlignment="1">
      <alignment horizontal="center"/>
    </xf>
    <xf numFmtId="0" fontId="9" fillId="7" borderId="11" xfId="0" applyFont="1" applyFill="1" applyBorder="1" applyAlignment="1"/>
    <xf numFmtId="168" fontId="9" fillId="7" borderId="11" xfId="0" applyNumberFormat="1" applyFont="1" applyFill="1" applyBorder="1"/>
    <xf numFmtId="0" fontId="9" fillId="7" borderId="11" xfId="0" applyFont="1" applyFill="1" applyBorder="1" applyAlignment="1">
      <alignment horizontal="left"/>
    </xf>
    <xf numFmtId="0" fontId="9" fillId="3" borderId="11" xfId="0" applyFont="1" applyFill="1" applyBorder="1" applyAlignment="1"/>
    <xf numFmtId="0" fontId="9" fillId="3" borderId="11" xfId="0" applyFont="1" applyFill="1" applyBorder="1" applyAlignment="1">
      <alignment horizontal="center"/>
    </xf>
    <xf numFmtId="0" fontId="10" fillId="19" borderId="0" xfId="0" applyFont="1" applyFill="1" applyBorder="1" applyAlignment="1"/>
    <xf numFmtId="0" fontId="10" fillId="19" borderId="0" xfId="0" applyFont="1" applyFill="1" applyBorder="1" applyAlignment="1">
      <alignment horizontal="center"/>
    </xf>
    <xf numFmtId="0" fontId="10" fillId="6" borderId="11" xfId="0" applyFont="1" applyFill="1" applyBorder="1" applyAlignment="1"/>
    <xf numFmtId="0" fontId="10" fillId="6" borderId="11" xfId="0" applyFont="1" applyFill="1" applyBorder="1" applyAlignment="1">
      <alignment horizontal="center"/>
    </xf>
    <xf numFmtId="10" fontId="10" fillId="19" borderId="10" xfId="2" applyNumberFormat="1" applyFont="1" applyFill="1" applyBorder="1" applyAlignment="1"/>
    <xf numFmtId="10" fontId="10" fillId="19" borderId="10" xfId="2" applyNumberFormat="1" applyFont="1" applyFill="1" applyBorder="1" applyAlignment="1">
      <alignment horizontal="center"/>
    </xf>
    <xf numFmtId="44" fontId="10" fillId="0" borderId="0" xfId="1" applyFont="1" applyFill="1" applyBorder="1" applyAlignment="1">
      <alignment horizontal="center"/>
    </xf>
    <xf numFmtId="10" fontId="10" fillId="19" borderId="0" xfId="2" applyNumberFormat="1" applyFont="1" applyFill="1" applyBorder="1" applyAlignment="1"/>
    <xf numFmtId="0" fontId="10" fillId="18" borderId="0" xfId="0" applyFont="1" applyFill="1"/>
    <xf numFmtId="166" fontId="10" fillId="18" borderId="0" xfId="2" applyNumberFormat="1" applyFont="1" applyFill="1"/>
    <xf numFmtId="9" fontId="10" fillId="18" borderId="0" xfId="2" applyFont="1" applyFill="1"/>
    <xf numFmtId="166" fontId="10" fillId="7" borderId="23" xfId="2" applyNumberFormat="1" applyFont="1" applyFill="1" applyBorder="1"/>
    <xf numFmtId="10" fontId="10" fillId="19" borderId="0" xfId="2" applyNumberFormat="1" applyFont="1" applyFill="1" applyBorder="1" applyAlignment="1">
      <alignment horizontal="center"/>
    </xf>
    <xf numFmtId="0" fontId="10" fillId="18" borderId="0" xfId="0" applyFont="1" applyFill="1" applyBorder="1"/>
    <xf numFmtId="166" fontId="10" fillId="18" borderId="0" xfId="0" applyNumberFormat="1" applyFont="1" applyFill="1"/>
    <xf numFmtId="9" fontId="10" fillId="18" borderId="0" xfId="2" applyFont="1" applyFill="1" applyAlignment="1">
      <alignment horizontal="center"/>
    </xf>
    <xf numFmtId="168" fontId="10" fillId="18" borderId="0" xfId="3" applyNumberFormat="1" applyFont="1" applyFill="1"/>
    <xf numFmtId="10" fontId="10" fillId="18" borderId="11" xfId="2" applyNumberFormat="1" applyFont="1" applyFill="1" applyBorder="1" applyAlignment="1"/>
    <xf numFmtId="0" fontId="9" fillId="18" borderId="0" xfId="0" applyFont="1" applyFill="1" applyBorder="1"/>
    <xf numFmtId="166" fontId="9" fillId="18" borderId="0" xfId="0" applyNumberFormat="1" applyFont="1" applyFill="1"/>
    <xf numFmtId="9" fontId="9" fillId="18" borderId="0" xfId="2" applyFont="1" applyFill="1" applyAlignment="1">
      <alignment horizontal="center"/>
    </xf>
    <xf numFmtId="168" fontId="9" fillId="18" borderId="0" xfId="3" applyNumberFormat="1" applyFont="1" applyFill="1"/>
    <xf numFmtId="168" fontId="9" fillId="18" borderId="11" xfId="3" applyNumberFormat="1" applyFont="1" applyFill="1" applyBorder="1"/>
    <xf numFmtId="10" fontId="10" fillId="18" borderId="11" xfId="2" applyNumberFormat="1" applyFont="1" applyFill="1" applyBorder="1" applyAlignment="1">
      <alignment horizontal="center"/>
    </xf>
    <xf numFmtId="166" fontId="9" fillId="0" borderId="0" xfId="0" applyNumberFormat="1" applyFont="1" applyFill="1"/>
    <xf numFmtId="10" fontId="10" fillId="19" borderId="10" xfId="0" applyNumberFormat="1" applyFont="1" applyFill="1" applyBorder="1" applyAlignment="1"/>
    <xf numFmtId="10" fontId="10" fillId="19" borderId="10" xfId="0" applyNumberFormat="1" applyFont="1" applyFill="1" applyBorder="1" applyAlignment="1">
      <alignment horizontal="center"/>
    </xf>
    <xf numFmtId="10" fontId="10" fillId="19" borderId="0" xfId="0" applyNumberFormat="1" applyFont="1" applyFill="1" applyBorder="1" applyAlignment="1"/>
    <xf numFmtId="10" fontId="10" fillId="19" borderId="0" xfId="0" applyNumberFormat="1" applyFont="1" applyFill="1" applyBorder="1" applyAlignment="1">
      <alignment horizontal="center"/>
    </xf>
    <xf numFmtId="10" fontId="10" fillId="18" borderId="11" xfId="0" applyNumberFormat="1" applyFont="1" applyFill="1" applyBorder="1" applyAlignment="1"/>
    <xf numFmtId="10" fontId="10" fillId="18" borderId="11" xfId="0" applyNumberFormat="1" applyFont="1" applyFill="1" applyBorder="1" applyAlignment="1">
      <alignment horizontal="center"/>
    </xf>
    <xf numFmtId="0" fontId="9" fillId="6" borderId="11" xfId="0" applyFont="1" applyFill="1" applyBorder="1" applyAlignment="1"/>
    <xf numFmtId="0" fontId="9" fillId="6" borderId="11" xfId="0" applyFont="1" applyFill="1" applyBorder="1" applyAlignment="1">
      <alignment horizontal="center"/>
    </xf>
    <xf numFmtId="0" fontId="9" fillId="19" borderId="0" xfId="0" applyFont="1" applyFill="1" applyBorder="1" applyAlignment="1"/>
    <xf numFmtId="0" fontId="9" fillId="19" borderId="0" xfId="0" applyFont="1" applyFill="1" applyBorder="1" applyAlignment="1">
      <alignment horizontal="center"/>
    </xf>
    <xf numFmtId="0" fontId="9" fillId="19" borderId="10" xfId="0" applyFont="1" applyFill="1" applyBorder="1" applyAlignment="1"/>
    <xf numFmtId="0" fontId="9" fillId="19" borderId="10" xfId="0" applyFont="1" applyFill="1" applyBorder="1" applyAlignment="1">
      <alignment horizontal="center"/>
    </xf>
    <xf numFmtId="0" fontId="10" fillId="19" borderId="0" xfId="0" applyFont="1" applyFill="1" applyAlignment="1"/>
    <xf numFmtId="0" fontId="10" fillId="19" borderId="0" xfId="0" applyFont="1" applyFill="1" applyAlignment="1">
      <alignment horizontal="center"/>
    </xf>
    <xf numFmtId="166" fontId="9" fillId="6" borderId="0" xfId="2" applyNumberFormat="1" applyFont="1" applyFill="1"/>
    <xf numFmtId="166" fontId="11" fillId="6" borderId="0" xfId="2" applyNumberFormat="1" applyFont="1" applyFill="1"/>
    <xf numFmtId="0" fontId="11" fillId="6" borderId="0" xfId="2" applyNumberFormat="1" applyFont="1" applyFill="1" applyAlignment="1">
      <alignment horizontal="center"/>
    </xf>
    <xf numFmtId="168" fontId="9" fillId="6" borderId="12" xfId="3" applyNumberFormat="1" applyFont="1" applyFill="1" applyBorder="1"/>
    <xf numFmtId="168" fontId="0" fillId="6" borderId="19" xfId="3" applyNumberFormat="1" applyFont="1" applyFill="1" applyBorder="1"/>
    <xf numFmtId="166" fontId="7" fillId="8" borderId="0" xfId="2" applyNumberFormat="1" applyFont="1" applyFill="1" applyBorder="1"/>
    <xf numFmtId="0" fontId="7" fillId="8" borderId="0" xfId="2" applyNumberFormat="1" applyFont="1" applyFill="1" applyBorder="1" applyAlignment="1">
      <alignment horizontal="center"/>
    </xf>
    <xf numFmtId="166" fontId="11" fillId="8" borderId="0" xfId="0" applyNumberFormat="1" applyFont="1" applyFill="1"/>
    <xf numFmtId="0" fontId="11" fillId="8" borderId="0" xfId="0" applyNumberFormat="1" applyFont="1" applyFill="1" applyAlignment="1">
      <alignment horizontal="center"/>
    </xf>
    <xf numFmtId="166" fontId="7" fillId="8" borderId="0" xfId="0" applyNumberFormat="1" applyFont="1" applyFill="1"/>
    <xf numFmtId="166" fontId="9" fillId="12" borderId="0" xfId="2" applyNumberFormat="1" applyFont="1" applyFill="1"/>
    <xf numFmtId="0" fontId="9" fillId="19" borderId="0" xfId="0" applyFont="1" applyFill="1"/>
    <xf numFmtId="9" fontId="9" fillId="19" borderId="0" xfId="0" applyNumberFormat="1" applyFont="1" applyFill="1"/>
    <xf numFmtId="166" fontId="20" fillId="0" borderId="0" xfId="2" applyNumberFormat="1" applyFont="1"/>
    <xf numFmtId="166" fontId="21" fillId="0" borderId="0" xfId="2" applyNumberFormat="1" applyFont="1"/>
    <xf numFmtId="166" fontId="9" fillId="0" borderId="12" xfId="0" applyNumberFormat="1" applyFont="1" applyBorder="1"/>
    <xf numFmtId="166" fontId="9" fillId="12" borderId="11" xfId="0" applyNumberFormat="1" applyFont="1" applyFill="1" applyBorder="1"/>
    <xf numFmtId="166" fontId="7" fillId="6" borderId="0" xfId="2" applyNumberFormat="1" applyFont="1" applyFill="1"/>
    <xf numFmtId="0" fontId="11" fillId="8" borderId="0" xfId="0" applyNumberFormat="1" applyFont="1" applyFill="1" applyAlignment="1">
      <alignment horizontal="right"/>
    </xf>
    <xf numFmtId="166" fontId="11" fillId="0" borderId="0" xfId="0" applyNumberFormat="1" applyFont="1" applyFill="1"/>
    <xf numFmtId="0" fontId="11" fillId="0" borderId="0" xfId="0" applyNumberFormat="1" applyFont="1" applyFill="1" applyAlignment="1">
      <alignment horizontal="right"/>
    </xf>
    <xf numFmtId="9" fontId="9" fillId="0" borderId="0" xfId="0" applyNumberFormat="1" applyFont="1" applyFill="1"/>
    <xf numFmtId="0" fontId="10" fillId="6" borderId="11" xfId="0" applyNumberFormat="1" applyFont="1" applyFill="1" applyBorder="1" applyAlignment="1">
      <alignment horizontal="left"/>
    </xf>
    <xf numFmtId="0" fontId="10" fillId="6" borderId="11" xfId="0" applyFont="1" applyFill="1" applyBorder="1"/>
    <xf numFmtId="166" fontId="10" fillId="6" borderId="11" xfId="2" applyNumberFormat="1" applyFont="1" applyFill="1" applyBorder="1"/>
    <xf numFmtId="166" fontId="11" fillId="10" borderId="12" xfId="0" applyNumberFormat="1" applyFont="1" applyFill="1" applyBorder="1"/>
    <xf numFmtId="9" fontId="11" fillId="10" borderId="12" xfId="0" applyNumberFormat="1" applyFont="1" applyFill="1" applyBorder="1"/>
    <xf numFmtId="0" fontId="11" fillId="10" borderId="12" xfId="0" applyFont="1" applyFill="1" applyBorder="1"/>
    <xf numFmtId="166" fontId="10" fillId="7" borderId="12" xfId="2" applyNumberFormat="1" applyFont="1" applyFill="1" applyBorder="1"/>
    <xf numFmtId="0" fontId="10" fillId="0" borderId="0" xfId="0" applyFont="1" applyFill="1" applyBorder="1" applyAlignment="1">
      <alignment horizontal="right"/>
    </xf>
    <xf numFmtId="9" fontId="10" fillId="0" borderId="0" xfId="2" applyFont="1" applyFill="1" applyBorder="1"/>
    <xf numFmtId="9" fontId="10" fillId="0" borderId="0" xfId="2" applyFont="1" applyFill="1" applyBorder="1" applyAlignment="1">
      <alignment horizontal="center"/>
    </xf>
    <xf numFmtId="168" fontId="9" fillId="0" borderId="4" xfId="3" applyNumberFormat="1" applyFont="1" applyBorder="1"/>
    <xf numFmtId="168" fontId="11" fillId="9" borderId="6" xfId="3" applyNumberFormat="1" applyFont="1" applyFill="1" applyBorder="1"/>
    <xf numFmtId="167" fontId="9" fillId="6" borderId="17" xfId="0" applyNumberFormat="1" applyFont="1" applyFill="1" applyBorder="1"/>
    <xf numFmtId="168" fontId="11" fillId="9" borderId="17" xfId="3" applyNumberFormat="1" applyFont="1" applyFill="1" applyBorder="1"/>
    <xf numFmtId="0" fontId="9" fillId="6" borderId="14" xfId="0" applyFont="1" applyFill="1" applyBorder="1"/>
    <xf numFmtId="0" fontId="9" fillId="6" borderId="7" xfId="0" applyFont="1" applyFill="1" applyBorder="1"/>
    <xf numFmtId="175" fontId="9" fillId="6" borderId="24" xfId="0" applyNumberFormat="1" applyFont="1" applyFill="1" applyBorder="1"/>
    <xf numFmtId="0" fontId="9" fillId="6" borderId="7" xfId="0" applyFont="1" applyFill="1" applyBorder="1" applyAlignment="1">
      <alignment horizontal="center"/>
    </xf>
    <xf numFmtId="0" fontId="9" fillId="0" borderId="0" xfId="0" applyFont="1" applyAlignment="1">
      <alignment horizontal="right"/>
    </xf>
    <xf numFmtId="167" fontId="9" fillId="6" borderId="24" xfId="0" applyNumberFormat="1" applyFont="1" applyFill="1" applyBorder="1"/>
    <xf numFmtId="167" fontId="9" fillId="6" borderId="7" xfId="0" applyNumberFormat="1" applyFont="1" applyFill="1" applyBorder="1" applyAlignment="1">
      <alignment horizontal="center"/>
    </xf>
    <xf numFmtId="164" fontId="9" fillId="6" borderId="20" xfId="0" applyNumberFormat="1" applyFont="1" applyFill="1" applyBorder="1"/>
    <xf numFmtId="0" fontId="9" fillId="6" borderId="3" xfId="1" applyNumberFormat="1" applyFont="1" applyFill="1" applyBorder="1"/>
    <xf numFmtId="168" fontId="9" fillId="6" borderId="17" xfId="3" applyNumberFormat="1" applyFont="1" applyFill="1" applyBorder="1"/>
    <xf numFmtId="0" fontId="9" fillId="0" borderId="14" xfId="0" applyFont="1" applyBorder="1" applyAlignment="1">
      <alignment horizontal="right"/>
    </xf>
    <xf numFmtId="0" fontId="9" fillId="6" borderId="15" xfId="0" applyFont="1" applyFill="1" applyBorder="1" applyAlignment="1">
      <alignment horizontal="right"/>
    </xf>
    <xf numFmtId="9" fontId="9" fillId="0" borderId="17" xfId="0" applyNumberFormat="1" applyFont="1" applyBorder="1"/>
    <xf numFmtId="0" fontId="9" fillId="12" borderId="12" xfId="0" applyFont="1" applyFill="1" applyBorder="1"/>
    <xf numFmtId="0" fontId="13" fillId="12" borderId="12" xfId="0" applyFont="1" applyFill="1" applyBorder="1"/>
    <xf numFmtId="168" fontId="9" fillId="12" borderId="12" xfId="3" applyNumberFormat="1" applyFont="1" applyFill="1" applyBorder="1"/>
    <xf numFmtId="0" fontId="3" fillId="20" borderId="12" xfId="0" applyFont="1" applyFill="1" applyBorder="1"/>
    <xf numFmtId="168" fontId="3" fillId="20" borderId="12" xfId="3" applyNumberFormat="1" applyFont="1" applyFill="1" applyBorder="1"/>
    <xf numFmtId="0" fontId="11" fillId="20" borderId="11" xfId="0" applyFont="1" applyFill="1" applyBorder="1"/>
    <xf numFmtId="168" fontId="11" fillId="20" borderId="11" xfId="3" applyNumberFormat="1" applyFont="1" applyFill="1" applyBorder="1"/>
    <xf numFmtId="0" fontId="9" fillId="0" borderId="0" xfId="0" applyFont="1" applyFill="1" applyBorder="1" applyAlignment="1"/>
    <xf numFmtId="0" fontId="9" fillId="0" borderId="11" xfId="0" applyFont="1" applyFill="1" applyBorder="1" applyAlignment="1"/>
    <xf numFmtId="0" fontId="9" fillId="12" borderId="11" xfId="0" applyFont="1" applyFill="1" applyBorder="1" applyAlignment="1"/>
    <xf numFmtId="0" fontId="9" fillId="12" borderId="0" xfId="0" applyFont="1" applyFill="1" applyBorder="1" applyAlignment="1"/>
    <xf numFmtId="0" fontId="13" fillId="12" borderId="0" xfId="0" applyFont="1" applyFill="1" applyBorder="1" applyAlignment="1"/>
    <xf numFmtId="0" fontId="13" fillId="0" borderId="0" xfId="0" applyNumberFormat="1" applyFont="1" applyFill="1" applyBorder="1" applyAlignment="1"/>
    <xf numFmtId="0" fontId="13" fillId="0" borderId="0" xfId="3" applyNumberFormat="1" applyFont="1" applyFill="1" applyBorder="1" applyAlignment="1"/>
    <xf numFmtId="0" fontId="13" fillId="12" borderId="0" xfId="0" applyNumberFormat="1" applyFont="1" applyFill="1" applyBorder="1" applyAlignment="1"/>
    <xf numFmtId="0" fontId="13" fillId="12" borderId="0" xfId="3" applyNumberFormat="1" applyFont="1" applyFill="1" applyBorder="1" applyAlignment="1"/>
    <xf numFmtId="174" fontId="12" fillId="0" borderId="0" xfId="0" applyNumberFormat="1" applyFont="1" applyFill="1" applyBorder="1" applyAlignment="1">
      <alignment horizontal="left"/>
    </xf>
    <xf numFmtId="0" fontId="13" fillId="0" borderId="0" xfId="0" applyFont="1" applyFill="1" applyBorder="1" applyAlignment="1"/>
    <xf numFmtId="168" fontId="9" fillId="0" borderId="11" xfId="0" applyNumberFormat="1" applyFont="1" applyFill="1" applyBorder="1"/>
    <xf numFmtId="168" fontId="9" fillId="12" borderId="11" xfId="0" applyNumberFormat="1" applyFont="1" applyFill="1" applyBorder="1"/>
    <xf numFmtId="0" fontId="0" fillId="0" borderId="11" xfId="0" applyFont="1" applyFill="1" applyBorder="1" applyAlignment="1"/>
    <xf numFmtId="0" fontId="0" fillId="12" borderId="11" xfId="0" applyFont="1" applyFill="1" applyBorder="1" applyAlignment="1"/>
    <xf numFmtId="168" fontId="10" fillId="0" borderId="11" xfId="3" applyNumberFormat="1" applyFont="1" applyFill="1" applyBorder="1"/>
    <xf numFmtId="0" fontId="13" fillId="12" borderId="11" xfId="3" applyNumberFormat="1" applyFont="1" applyFill="1" applyBorder="1" applyAlignment="1">
      <alignment horizontal="left"/>
    </xf>
    <xf numFmtId="168" fontId="9" fillId="0" borderId="0" xfId="0" applyNumberFormat="1" applyFont="1" applyFill="1"/>
    <xf numFmtId="168" fontId="9" fillId="0" borderId="0" xfId="3" applyNumberFormat="1" applyFont="1" applyAlignment="1">
      <alignment horizontal="right"/>
    </xf>
    <xf numFmtId="0" fontId="9" fillId="6" borderId="21" xfId="1" applyNumberFormat="1" applyFont="1" applyFill="1" applyBorder="1"/>
    <xf numFmtId="0" fontId="9" fillId="6" borderId="22" xfId="1" applyNumberFormat="1" applyFont="1" applyFill="1" applyBorder="1"/>
    <xf numFmtId="9" fontId="9" fillId="6" borderId="25" xfId="2" applyFont="1" applyFill="1" applyBorder="1" applyAlignment="1">
      <alignment horizontal="left"/>
    </xf>
    <xf numFmtId="168" fontId="9" fillId="19" borderId="0" xfId="0" applyNumberFormat="1" applyFont="1" applyFill="1"/>
    <xf numFmtId="168" fontId="9" fillId="16" borderId="11" xfId="0" applyNumberFormat="1" applyFont="1" applyFill="1" applyBorder="1"/>
    <xf numFmtId="0" fontId="7" fillId="20" borderId="15" xfId="3" applyNumberFormat="1" applyFont="1" applyFill="1" applyBorder="1" applyAlignment="1">
      <alignment horizontal="center"/>
    </xf>
    <xf numFmtId="17" fontId="11" fillId="8" borderId="13" xfId="0" applyNumberFormat="1" applyFont="1" applyFill="1" applyBorder="1"/>
    <xf numFmtId="9" fontId="11" fillId="8" borderId="13" xfId="0" applyNumberFormat="1" applyFont="1" applyFill="1" applyBorder="1"/>
    <xf numFmtId="168" fontId="11" fillId="20" borderId="14" xfId="0" applyNumberFormat="1" applyFont="1" applyFill="1" applyBorder="1"/>
    <xf numFmtId="0" fontId="9" fillId="12" borderId="0" xfId="0" applyFont="1" applyFill="1" applyAlignment="1">
      <alignment horizontal="center"/>
    </xf>
    <xf numFmtId="166" fontId="9" fillId="0" borderId="0" xfId="2" applyNumberFormat="1" applyFont="1" applyFill="1" applyBorder="1"/>
    <xf numFmtId="166" fontId="21" fillId="0" borderId="0" xfId="2" applyNumberFormat="1" applyFont="1" applyFill="1"/>
    <xf numFmtId="166" fontId="20" fillId="0" borderId="0" xfId="2" applyNumberFormat="1" applyFont="1" applyFill="1"/>
    <xf numFmtId="0" fontId="11" fillId="15" borderId="0" xfId="0" applyFont="1" applyFill="1"/>
    <xf numFmtId="0" fontId="11" fillId="15" borderId="0" xfId="0" applyFont="1" applyFill="1" applyAlignment="1">
      <alignment horizontal="center"/>
    </xf>
    <xf numFmtId="0" fontId="11" fillId="8" borderId="0" xfId="0" applyFont="1" applyFill="1" applyAlignment="1">
      <alignment horizontal="center"/>
    </xf>
    <xf numFmtId="0" fontId="7" fillId="8" borderId="0" xfId="0" applyFont="1" applyFill="1" applyBorder="1" applyAlignment="1">
      <alignment horizontal="center"/>
    </xf>
    <xf numFmtId="166" fontId="7" fillId="8" borderId="0" xfId="2" applyNumberFormat="1" applyFont="1" applyFill="1" applyBorder="1" applyAlignment="1">
      <alignment horizontal="center"/>
    </xf>
    <xf numFmtId="0" fontId="11" fillId="15" borderId="0" xfId="0" applyFont="1" applyFill="1" applyAlignment="1">
      <alignment horizontal="left"/>
    </xf>
    <xf numFmtId="9" fontId="9" fillId="12" borderId="0" xfId="0" applyNumberFormat="1" applyFont="1" applyFill="1" applyAlignment="1"/>
    <xf numFmtId="0" fontId="0" fillId="0" borderId="0" xfId="0" applyFont="1"/>
    <xf numFmtId="166" fontId="0" fillId="0" borderId="0" xfId="0" applyNumberFormat="1" applyFont="1"/>
    <xf numFmtId="166" fontId="9" fillId="21" borderId="0" xfId="0" applyNumberFormat="1" applyFont="1" applyFill="1"/>
    <xf numFmtId="0" fontId="9" fillId="22" borderId="0" xfId="0" applyFont="1" applyFill="1" applyAlignment="1">
      <alignment horizontal="center"/>
    </xf>
    <xf numFmtId="9" fontId="9" fillId="22" borderId="0" xfId="0" applyNumberFormat="1" applyFont="1" applyFill="1" applyAlignment="1"/>
    <xf numFmtId="166" fontId="9" fillId="22" borderId="0" xfId="0" applyNumberFormat="1" applyFont="1" applyFill="1"/>
    <xf numFmtId="166" fontId="9" fillId="6" borderId="0" xfId="2" applyNumberFormat="1" applyFont="1" applyFill="1" applyBorder="1"/>
    <xf numFmtId="168" fontId="9" fillId="6" borderId="0" xfId="3" applyNumberFormat="1" applyFont="1" applyFill="1"/>
    <xf numFmtId="44" fontId="9" fillId="6" borderId="0" xfId="1" applyFont="1" applyFill="1"/>
    <xf numFmtId="166" fontId="9" fillId="22" borderId="11" xfId="0" applyNumberFormat="1" applyFont="1" applyFill="1" applyBorder="1"/>
    <xf numFmtId="166" fontId="9" fillId="0" borderId="11" xfId="0" applyNumberFormat="1" applyFont="1" applyBorder="1"/>
    <xf numFmtId="166" fontId="9" fillId="0" borderId="11" xfId="2" applyNumberFormat="1" applyFont="1" applyFill="1" applyBorder="1"/>
    <xf numFmtId="166" fontId="10" fillId="6" borderId="11" xfId="0" applyNumberFormat="1" applyFont="1" applyFill="1" applyBorder="1"/>
    <xf numFmtId="0" fontId="0" fillId="0" borderId="11" xfId="0" applyFont="1" applyBorder="1"/>
    <xf numFmtId="0" fontId="0" fillId="6" borderId="1" xfId="0" applyFont="1" applyFill="1" applyBorder="1"/>
    <xf numFmtId="0" fontId="0" fillId="2" borderId="1" xfId="0" applyFont="1" applyFill="1" applyBorder="1"/>
    <xf numFmtId="9" fontId="9" fillId="2" borderId="13" xfId="0" applyNumberFormat="1" applyFont="1" applyFill="1" applyBorder="1"/>
    <xf numFmtId="0" fontId="9" fillId="2" borderId="13" xfId="0" applyFont="1" applyFill="1" applyBorder="1"/>
    <xf numFmtId="166" fontId="9" fillId="2" borderId="13" xfId="2" applyNumberFormat="1" applyFont="1" applyFill="1" applyBorder="1"/>
    <xf numFmtId="168" fontId="9" fillId="12" borderId="0" xfId="3" applyNumberFormat="1" applyFont="1" applyFill="1" applyBorder="1" applyAlignment="1">
      <alignment horizontal="right"/>
    </xf>
    <xf numFmtId="166" fontId="16" fillId="0" borderId="0" xfId="2" applyNumberFormat="1" applyFont="1" applyFill="1" applyBorder="1"/>
    <xf numFmtId="166" fontId="6" fillId="0" borderId="0" xfId="2" applyNumberFormat="1" applyFont="1" applyFill="1" applyBorder="1"/>
    <xf numFmtId="0" fontId="6" fillId="0" borderId="0" xfId="2" applyNumberFormat="1" applyFont="1" applyFill="1" applyBorder="1" applyAlignment="1">
      <alignment horizontal="center"/>
    </xf>
    <xf numFmtId="0" fontId="16" fillId="0" borderId="0" xfId="3" applyNumberFormat="1" applyFont="1" applyFill="1" applyBorder="1"/>
    <xf numFmtId="9" fontId="16" fillId="0" borderId="0" xfId="2" applyFont="1" applyFill="1" applyBorder="1"/>
    <xf numFmtId="168" fontId="6" fillId="0" borderId="0" xfId="3" applyNumberFormat="1" applyFont="1" applyFill="1" applyBorder="1"/>
    <xf numFmtId="0" fontId="6" fillId="0" borderId="0" xfId="3" applyNumberFormat="1" applyFont="1" applyFill="1" applyBorder="1"/>
    <xf numFmtId="9" fontId="6" fillId="0" borderId="0" xfId="2" applyFont="1" applyFill="1" applyBorder="1"/>
    <xf numFmtId="0" fontId="17" fillId="0" borderId="0" xfId="3" applyNumberFormat="1" applyFont="1" applyFill="1" applyBorder="1"/>
    <xf numFmtId="9" fontId="17" fillId="0" borderId="0" xfId="2" applyFont="1" applyFill="1" applyBorder="1"/>
    <xf numFmtId="0" fontId="6" fillId="0" borderId="0" xfId="2" applyNumberFormat="1" applyFont="1" applyFill="1" applyBorder="1"/>
    <xf numFmtId="168" fontId="16" fillId="0" borderId="0" xfId="3" applyNumberFormat="1" applyFont="1" applyFill="1" applyBorder="1"/>
    <xf numFmtId="0" fontId="16" fillId="0" borderId="0" xfId="2" applyNumberFormat="1" applyFont="1" applyFill="1" applyBorder="1"/>
    <xf numFmtId="0" fontId="19" fillId="0" borderId="0" xfId="4" applyNumberFormat="1" applyFont="1" applyFill="1" applyBorder="1"/>
    <xf numFmtId="0" fontId="6" fillId="0" borderId="0" xfId="0" applyNumberFormat="1" applyFont="1" applyFill="1" applyBorder="1"/>
    <xf numFmtId="0" fontId="11" fillId="0" borderId="0" xfId="2" applyNumberFormat="1" applyFont="1" applyFill="1" applyBorder="1"/>
    <xf numFmtId="166" fontId="11" fillId="0" borderId="0" xfId="2" applyNumberFormat="1" applyFont="1" applyFill="1" applyBorder="1"/>
    <xf numFmtId="0" fontId="11" fillId="0" borderId="0" xfId="2" applyNumberFormat="1" applyFont="1" applyFill="1" applyBorder="1" applyAlignment="1">
      <alignment horizontal="center"/>
    </xf>
    <xf numFmtId="168" fontId="11" fillId="0" borderId="0" xfId="3" applyNumberFormat="1" applyFont="1" applyFill="1" applyBorder="1"/>
    <xf numFmtId="0" fontId="18" fillId="0" borderId="0" xfId="4" applyNumberFormat="1" applyFont="1" applyFill="1" applyBorder="1"/>
    <xf numFmtId="166" fontId="7" fillId="0" borderId="0" xfId="2" applyNumberFormat="1" applyFont="1" applyFill="1" applyBorder="1"/>
    <xf numFmtId="166" fontId="7" fillId="0" borderId="0" xfId="2" applyNumberFormat="1" applyFont="1" applyFill="1" applyBorder="1" applyAlignment="1">
      <alignment horizontal="center"/>
    </xf>
    <xf numFmtId="0" fontId="6" fillId="0" borderId="0" xfId="0" applyFont="1" applyFill="1" applyBorder="1"/>
    <xf numFmtId="0" fontId="16" fillId="0" borderId="0" xfId="0" applyFont="1" applyFill="1" applyBorder="1"/>
    <xf numFmtId="0" fontId="16" fillId="0" borderId="0" xfId="0" applyNumberFormat="1" applyFont="1" applyFill="1" applyBorder="1"/>
    <xf numFmtId="9" fontId="9" fillId="0" borderId="0" xfId="2" applyFont="1" applyFill="1" applyBorder="1"/>
    <xf numFmtId="0" fontId="11" fillId="0" borderId="0" xfId="0" applyNumberFormat="1" applyFont="1" applyFill="1" applyBorder="1"/>
    <xf numFmtId="0" fontId="9" fillId="0" borderId="0" xfId="0" applyFont="1" applyFill="1" applyBorder="1" applyAlignment="1">
      <alignment horizontal="center"/>
    </xf>
    <xf numFmtId="168" fontId="9" fillId="0" borderId="0" xfId="3" applyNumberFormat="1" applyFont="1" applyFill="1" applyBorder="1" applyAlignment="1">
      <alignment horizontal="center"/>
    </xf>
    <xf numFmtId="9" fontId="9" fillId="0" borderId="0" xfId="2" applyFont="1" applyFill="1" applyBorder="1" applyAlignment="1">
      <alignment horizontal="center"/>
    </xf>
    <xf numFmtId="0" fontId="11" fillId="0" borderId="0" xfId="3" applyNumberFormat="1" applyFont="1" applyFill="1" applyBorder="1"/>
    <xf numFmtId="0" fontId="9" fillId="0" borderId="0" xfId="0" applyFont="1" applyBorder="1" applyAlignment="1">
      <alignment horizontal="center"/>
    </xf>
    <xf numFmtId="168" fontId="9" fillId="0" borderId="0" xfId="3" applyNumberFormat="1" applyFont="1" applyBorder="1" applyAlignment="1">
      <alignment horizontal="center"/>
    </xf>
    <xf numFmtId="0" fontId="0" fillId="0" borderId="0" xfId="0" applyFont="1" applyFill="1" applyBorder="1"/>
    <xf numFmtId="166" fontId="0" fillId="0" borderId="0" xfId="2" applyNumberFormat="1" applyFont="1" applyFill="1" applyBorder="1"/>
    <xf numFmtId="9" fontId="9" fillId="0" borderId="0" xfId="0" applyNumberFormat="1" applyFont="1" applyFill="1" applyBorder="1"/>
    <xf numFmtId="166" fontId="0" fillId="0" borderId="11" xfId="0" applyNumberFormat="1" applyFont="1" applyBorder="1"/>
    <xf numFmtId="166" fontId="9" fillId="0" borderId="11" xfId="0" applyNumberFormat="1" applyFont="1" applyFill="1" applyBorder="1"/>
    <xf numFmtId="0" fontId="9" fillId="0" borderId="11" xfId="0" applyFont="1" applyFill="1" applyBorder="1" applyAlignment="1">
      <alignment horizontal="center"/>
    </xf>
    <xf numFmtId="0" fontId="10" fillId="0" borderId="11" xfId="0" applyFont="1" applyFill="1" applyBorder="1"/>
    <xf numFmtId="0" fontId="10" fillId="0" borderId="11" xfId="0" applyFont="1" applyFill="1" applyBorder="1" applyAlignment="1">
      <alignment horizontal="center"/>
    </xf>
    <xf numFmtId="44" fontId="9" fillId="0" borderId="11" xfId="0" applyNumberFormat="1" applyFont="1" applyFill="1" applyBorder="1"/>
    <xf numFmtId="166" fontId="9" fillId="0" borderId="11" xfId="2" applyNumberFormat="1" applyFont="1" applyBorder="1"/>
    <xf numFmtId="166" fontId="11" fillId="8" borderId="11" xfId="0" applyNumberFormat="1" applyFont="1" applyFill="1" applyBorder="1"/>
    <xf numFmtId="0" fontId="11" fillId="8" borderId="11" xfId="0" applyNumberFormat="1" applyFont="1" applyFill="1" applyBorder="1" applyAlignment="1">
      <alignment horizontal="center"/>
    </xf>
    <xf numFmtId="166" fontId="9" fillId="8" borderId="11" xfId="0" applyNumberFormat="1" applyFont="1" applyFill="1" applyBorder="1"/>
    <xf numFmtId="166" fontId="8" fillId="6" borderId="11" xfId="0" applyNumberFormat="1" applyFont="1" applyFill="1" applyBorder="1"/>
    <xf numFmtId="166" fontId="0" fillId="6" borderId="11" xfId="0" applyNumberFormat="1" applyFont="1" applyFill="1" applyBorder="1"/>
    <xf numFmtId="166" fontId="9" fillId="6" borderId="11" xfId="0" applyNumberFormat="1" applyFont="1" applyFill="1" applyBorder="1"/>
    <xf numFmtId="166" fontId="10" fillId="6" borderId="0" xfId="2" applyNumberFormat="1" applyFont="1" applyFill="1"/>
    <xf numFmtId="166" fontId="8" fillId="6" borderId="0" xfId="2" applyNumberFormat="1" applyFont="1" applyFill="1"/>
    <xf numFmtId="166" fontId="9" fillId="21" borderId="11" xfId="0" applyNumberFormat="1" applyFont="1" applyFill="1" applyBorder="1"/>
    <xf numFmtId="166" fontId="8" fillId="12" borderId="0" xfId="2" applyNumberFormat="1" applyFont="1" applyFill="1"/>
    <xf numFmtId="166" fontId="8" fillId="21" borderId="0" xfId="2" applyNumberFormat="1" applyFont="1" applyFill="1"/>
    <xf numFmtId="166" fontId="8" fillId="8" borderId="0" xfId="2" applyNumberFormat="1" applyFont="1" applyFill="1" applyBorder="1"/>
    <xf numFmtId="166" fontId="8" fillId="8" borderId="0" xfId="2" applyNumberFormat="1" applyFont="1" applyFill="1"/>
    <xf numFmtId="166" fontId="8" fillId="8" borderId="0" xfId="2" applyNumberFormat="1" applyFont="1" applyFill="1" applyAlignment="1">
      <alignment horizontal="center"/>
    </xf>
    <xf numFmtId="9" fontId="9" fillId="8" borderId="0" xfId="0" applyNumberFormat="1" applyFont="1" applyFill="1"/>
    <xf numFmtId="9" fontId="9" fillId="0" borderId="11" xfId="0" applyNumberFormat="1" applyFont="1" applyBorder="1"/>
    <xf numFmtId="0" fontId="9" fillId="0" borderId="1" xfId="0" applyFont="1" applyBorder="1"/>
    <xf numFmtId="0" fontId="9" fillId="0" borderId="13" xfId="0" applyFont="1" applyBorder="1" applyAlignment="1">
      <alignment horizontal="right"/>
    </xf>
    <xf numFmtId="168" fontId="9" fillId="6" borderId="13" xfId="0" applyNumberFormat="1" applyFont="1" applyFill="1" applyBorder="1"/>
    <xf numFmtId="9" fontId="9" fillId="0" borderId="2" xfId="2" applyFont="1" applyBorder="1"/>
    <xf numFmtId="0" fontId="9" fillId="0" borderId="0" xfId="0" applyFont="1" applyBorder="1" applyAlignment="1">
      <alignment horizontal="right"/>
    </xf>
    <xf numFmtId="168" fontId="9" fillId="6" borderId="0" xfId="0" applyNumberFormat="1" applyFont="1" applyFill="1" applyBorder="1"/>
    <xf numFmtId="9" fontId="9" fillId="0" borderId="4" xfId="2" applyFont="1" applyBorder="1"/>
    <xf numFmtId="0" fontId="9" fillId="0" borderId="6" xfId="0" applyFont="1" applyBorder="1"/>
    <xf numFmtId="0" fontId="11" fillId="0" borderId="0" xfId="0" applyFont="1" applyFill="1" applyBorder="1"/>
    <xf numFmtId="17" fontId="11" fillId="8" borderId="0" xfId="0" applyNumberFormat="1" applyFont="1" applyFill="1"/>
    <xf numFmtId="0" fontId="11" fillId="0" borderId="0" xfId="0" applyFont="1" applyFill="1"/>
    <xf numFmtId="0" fontId="11" fillId="0" borderId="0" xfId="0" applyFont="1" applyFill="1" applyAlignment="1">
      <alignment horizontal="center"/>
    </xf>
    <xf numFmtId="44" fontId="9" fillId="0" borderId="0" xfId="1" applyFont="1" applyBorder="1"/>
    <xf numFmtId="168" fontId="11" fillId="9" borderId="0" xfId="3" applyNumberFormat="1" applyFont="1" applyFill="1" applyBorder="1"/>
    <xf numFmtId="0" fontId="22" fillId="0" borderId="11" xfId="0" applyFont="1" applyFill="1" applyBorder="1"/>
    <xf numFmtId="0" fontId="23" fillId="0" borderId="0" xfId="0" applyFont="1" applyFill="1" applyBorder="1"/>
    <xf numFmtId="0" fontId="24" fillId="8" borderId="0" xfId="0" applyFont="1" applyFill="1" applyAlignment="1">
      <alignment horizontal="center"/>
    </xf>
    <xf numFmtId="17" fontId="11" fillId="8" borderId="0" xfId="0" applyNumberFormat="1" applyFont="1" applyFill="1" applyBorder="1"/>
    <xf numFmtId="0" fontId="7" fillId="20" borderId="1" xfId="0" applyFont="1" applyFill="1" applyBorder="1" applyAlignment="1">
      <alignment horizontal="center"/>
    </xf>
    <xf numFmtId="0" fontId="7" fillId="20" borderId="13" xfId="0" applyFont="1" applyFill="1" applyBorder="1" applyAlignment="1">
      <alignment horizontal="center"/>
    </xf>
    <xf numFmtId="0" fontId="7" fillId="20" borderId="2" xfId="0" applyFont="1" applyFill="1" applyBorder="1" applyAlignment="1">
      <alignment horizontal="center"/>
    </xf>
    <xf numFmtId="9" fontId="7" fillId="20" borderId="5" xfId="0" applyNumberFormat="1" applyFont="1" applyFill="1" applyBorder="1" applyAlignment="1">
      <alignment horizontal="center"/>
    </xf>
    <xf numFmtId="9" fontId="7" fillId="20" borderId="17" xfId="0" applyNumberFormat="1" applyFont="1" applyFill="1" applyBorder="1" applyAlignment="1">
      <alignment horizontal="center"/>
    </xf>
    <xf numFmtId="9" fontId="7" fillId="20" borderId="6" xfId="0" applyNumberFormat="1" applyFont="1" applyFill="1" applyBorder="1" applyAlignment="1">
      <alignment horizontal="center"/>
    </xf>
    <xf numFmtId="0" fontId="13" fillId="0" borderId="11" xfId="3" applyNumberFormat="1" applyFont="1" applyBorder="1"/>
    <xf numFmtId="174" fontId="12" fillId="0" borderId="11" xfId="0" applyNumberFormat="1" applyFont="1" applyFill="1" applyBorder="1" applyAlignment="1">
      <alignment horizontal="left"/>
    </xf>
    <xf numFmtId="0" fontId="10" fillId="11" borderId="0" xfId="0" applyFont="1" applyFill="1"/>
    <xf numFmtId="166" fontId="10" fillId="11" borderId="0" xfId="2" applyNumberFormat="1" applyFont="1" applyFill="1"/>
    <xf numFmtId="9" fontId="10" fillId="11" borderId="0" xfId="2" applyFont="1" applyFill="1"/>
    <xf numFmtId="0" fontId="10" fillId="11" borderId="0" xfId="0" applyFont="1" applyFill="1" applyBorder="1"/>
    <xf numFmtId="166" fontId="10" fillId="11" borderId="0" xfId="0" applyNumberFormat="1" applyFont="1" applyFill="1"/>
    <xf numFmtId="9" fontId="10" fillId="11" borderId="0" xfId="2" applyFont="1" applyFill="1" applyAlignment="1">
      <alignment horizontal="center"/>
    </xf>
    <xf numFmtId="168" fontId="10" fillId="11" borderId="0" xfId="3" applyNumberFormat="1" applyFont="1" applyFill="1"/>
    <xf numFmtId="0" fontId="9" fillId="11" borderId="0" xfId="0" applyFont="1" applyFill="1" applyBorder="1"/>
    <xf numFmtId="166" fontId="9" fillId="11" borderId="0" xfId="0" applyNumberFormat="1" applyFont="1" applyFill="1"/>
    <xf numFmtId="9" fontId="9" fillId="11" borderId="0" xfId="2" applyFont="1" applyFill="1" applyAlignment="1">
      <alignment horizontal="center"/>
    </xf>
    <xf numFmtId="168" fontId="9" fillId="11" borderId="0" xfId="3" applyNumberFormat="1" applyFont="1" applyFill="1"/>
    <xf numFmtId="0" fontId="10" fillId="5" borderId="0" xfId="0" applyFont="1" applyFill="1"/>
    <xf numFmtId="166" fontId="10" fillId="5" borderId="0" xfId="2" applyNumberFormat="1" applyFont="1" applyFill="1"/>
    <xf numFmtId="9" fontId="10" fillId="5" borderId="0" xfId="2" applyFont="1" applyFill="1"/>
    <xf numFmtId="0" fontId="10" fillId="5" borderId="0" xfId="0" applyFont="1" applyFill="1" applyBorder="1"/>
    <xf numFmtId="166" fontId="10" fillId="5" borderId="0" xfId="0" applyNumberFormat="1" applyFont="1" applyFill="1"/>
    <xf numFmtId="9" fontId="10" fillId="5" borderId="0" xfId="2" applyFont="1" applyFill="1" applyAlignment="1">
      <alignment horizontal="center"/>
    </xf>
    <xf numFmtId="168" fontId="10" fillId="5" borderId="0" xfId="3" applyNumberFormat="1" applyFont="1" applyFill="1"/>
    <xf numFmtId="0" fontId="9" fillId="5" borderId="0" xfId="0" applyFont="1" applyFill="1" applyBorder="1"/>
    <xf numFmtId="166" fontId="9" fillId="5" borderId="0" xfId="0" applyNumberFormat="1" applyFont="1" applyFill="1"/>
    <xf numFmtId="9" fontId="9" fillId="5" borderId="0" xfId="2" applyFont="1" applyFill="1" applyAlignment="1">
      <alignment horizontal="center"/>
    </xf>
    <xf numFmtId="168" fontId="9" fillId="11" borderId="11" xfId="3" applyNumberFormat="1" applyFont="1" applyFill="1" applyBorder="1"/>
    <xf numFmtId="0" fontId="9" fillId="11" borderId="11" xfId="0" applyFont="1" applyFill="1" applyBorder="1" applyAlignment="1">
      <alignment horizontal="center"/>
    </xf>
    <xf numFmtId="10" fontId="10" fillId="3" borderId="11" xfId="0" applyNumberFormat="1" applyFont="1" applyFill="1" applyBorder="1" applyAlignment="1"/>
    <xf numFmtId="168" fontId="9" fillId="3" borderId="11" xfId="3" applyNumberFormat="1" applyFont="1" applyFill="1" applyBorder="1"/>
    <xf numFmtId="168" fontId="10" fillId="3" borderId="11" xfId="0" applyNumberFormat="1" applyFont="1" applyFill="1" applyBorder="1" applyAlignment="1"/>
    <xf numFmtId="0" fontId="9" fillId="11" borderId="11" xfId="0" applyFont="1" applyFill="1" applyBorder="1" applyAlignment="1"/>
    <xf numFmtId="0" fontId="10" fillId="6" borderId="12" xfId="0" applyFont="1" applyFill="1" applyBorder="1" applyAlignment="1">
      <alignment horizontal="center"/>
    </xf>
    <xf numFmtId="168" fontId="9" fillId="0" borderId="0" xfId="0" applyNumberFormat="1" applyFont="1" applyAlignment="1">
      <alignment horizontal="center"/>
    </xf>
    <xf numFmtId="0" fontId="7" fillId="0" borderId="0" xfId="3" applyNumberFormat="1" applyFont="1" applyFill="1" applyBorder="1" applyAlignment="1">
      <alignment horizontal="center"/>
    </xf>
    <xf numFmtId="9" fontId="7" fillId="0" borderId="0" xfId="0" applyNumberFormat="1" applyFont="1" applyFill="1" applyBorder="1" applyAlignment="1">
      <alignment horizontal="center"/>
    </xf>
    <xf numFmtId="168" fontId="10" fillId="0" borderId="0" xfId="3" applyNumberFormat="1" applyFont="1"/>
    <xf numFmtId="168" fontId="10" fillId="0" borderId="0" xfId="3" applyNumberFormat="1" applyFont="1" applyFill="1" applyBorder="1" applyAlignment="1">
      <alignment horizontal="center"/>
    </xf>
    <xf numFmtId="168" fontId="10" fillId="0" borderId="0" xfId="3" applyNumberFormat="1" applyFont="1" applyFill="1" applyBorder="1" applyAlignment="1"/>
    <xf numFmtId="0" fontId="9" fillId="0" borderId="0" xfId="0" applyFont="1" applyFill="1" applyAlignment="1"/>
    <xf numFmtId="0" fontId="10" fillId="0" borderId="0" xfId="3" applyNumberFormat="1" applyFont="1"/>
    <xf numFmtId="0" fontId="26" fillId="20" borderId="15" xfId="3" applyNumberFormat="1" applyFont="1" applyFill="1" applyBorder="1" applyAlignment="1">
      <alignment horizontal="center"/>
    </xf>
    <xf numFmtId="168" fontId="26" fillId="20" borderId="14" xfId="0" applyNumberFormat="1" applyFont="1" applyFill="1" applyBorder="1" applyAlignment="1">
      <alignment horizontal="center"/>
    </xf>
    <xf numFmtId="168" fontId="7" fillId="20" borderId="14" xfId="0" applyNumberFormat="1" applyFont="1" applyFill="1" applyBorder="1" applyAlignment="1">
      <alignment horizontal="center"/>
    </xf>
    <xf numFmtId="0" fontId="13" fillId="0" borderId="27" xfId="3" applyNumberFormat="1" applyFont="1" applyBorder="1"/>
    <xf numFmtId="168" fontId="9" fillId="0" borderId="26" xfId="3" applyNumberFormat="1" applyFont="1" applyBorder="1"/>
    <xf numFmtId="0" fontId="13" fillId="0" borderId="11" xfId="0" applyFont="1" applyFill="1" applyBorder="1" applyAlignment="1">
      <alignment horizontal="left"/>
    </xf>
    <xf numFmtId="0" fontId="1" fillId="0" borderId="0" xfId="0" applyFont="1" applyFill="1" applyAlignment="1"/>
    <xf numFmtId="168" fontId="25" fillId="26" borderId="11" xfId="3" applyNumberFormat="1" applyFont="1" applyFill="1" applyBorder="1" applyAlignment="1">
      <alignment horizontal="center"/>
    </xf>
    <xf numFmtId="168" fontId="7" fillId="26" borderId="0" xfId="3" applyNumberFormat="1" applyFont="1" applyFill="1"/>
    <xf numFmtId="0" fontId="9" fillId="19" borderId="13" xfId="3" applyNumberFormat="1" applyFont="1" applyFill="1" applyBorder="1" applyAlignment="1"/>
    <xf numFmtId="0" fontId="9" fillId="0" borderId="11" xfId="0" applyNumberFormat="1" applyFont="1" applyFill="1" applyBorder="1" applyAlignment="1"/>
    <xf numFmtId="0" fontId="9" fillId="19" borderId="0" xfId="3" applyNumberFormat="1" applyFont="1" applyFill="1"/>
    <xf numFmtId="168" fontId="9" fillId="12" borderId="13" xfId="3" applyNumberFormat="1" applyFont="1" applyFill="1" applyBorder="1"/>
    <xf numFmtId="0" fontId="13" fillId="0" borderId="0" xfId="3" applyNumberFormat="1" applyFont="1" applyBorder="1"/>
    <xf numFmtId="0" fontId="9" fillId="12" borderId="0" xfId="3" applyNumberFormat="1" applyFont="1" applyFill="1"/>
    <xf numFmtId="0" fontId="9" fillId="19" borderId="13" xfId="3" applyNumberFormat="1" applyFont="1" applyFill="1" applyBorder="1" applyAlignment="1">
      <alignment horizontal="center"/>
    </xf>
    <xf numFmtId="0" fontId="9" fillId="19" borderId="10" xfId="3" applyNumberFormat="1" applyFont="1" applyFill="1" applyBorder="1"/>
    <xf numFmtId="0" fontId="13" fillId="0" borderId="0" xfId="3" applyNumberFormat="1" applyFont="1" applyFill="1" applyBorder="1"/>
    <xf numFmtId="168" fontId="9" fillId="25" borderId="23" xfId="3" applyNumberFormat="1" applyFont="1" applyFill="1" applyBorder="1"/>
    <xf numFmtId="0" fontId="9" fillId="0" borderId="17" xfId="3" applyNumberFormat="1" applyFont="1" applyFill="1" applyBorder="1" applyAlignment="1"/>
    <xf numFmtId="9" fontId="10" fillId="12" borderId="0" xfId="0" applyNumberFormat="1" applyFont="1" applyFill="1" applyBorder="1"/>
    <xf numFmtId="168" fontId="10" fillId="2" borderId="23" xfId="3" applyNumberFormat="1" applyFont="1" applyFill="1" applyBorder="1"/>
    <xf numFmtId="168" fontId="9" fillId="0" borderId="27" xfId="0" applyNumberFormat="1" applyFont="1" applyBorder="1"/>
    <xf numFmtId="168" fontId="9" fillId="0" borderId="17" xfId="3" applyNumberFormat="1" applyFont="1" applyFill="1" applyBorder="1"/>
    <xf numFmtId="174" fontId="10" fillId="0" borderId="11" xfId="0" applyNumberFormat="1" applyFont="1" applyFill="1" applyBorder="1" applyAlignment="1">
      <alignment horizontal="left"/>
    </xf>
    <xf numFmtId="0" fontId="10" fillId="0" borderId="11" xfId="0" applyFont="1" applyFill="1" applyBorder="1" applyAlignment="1">
      <alignment horizontal="left"/>
    </xf>
    <xf numFmtId="174" fontId="10" fillId="0" borderId="0" xfId="0" applyNumberFormat="1" applyFont="1" applyFill="1" applyAlignment="1">
      <alignment horizontal="left"/>
    </xf>
    <xf numFmtId="168" fontId="11" fillId="26" borderId="0" xfId="3" applyNumberFormat="1" applyFont="1" applyFill="1"/>
    <xf numFmtId="168" fontId="11" fillId="26" borderId="4" xfId="3" applyNumberFormat="1" applyFont="1" applyFill="1" applyBorder="1"/>
    <xf numFmtId="9" fontId="9" fillId="27" borderId="0" xfId="2" applyFont="1" applyFill="1"/>
    <xf numFmtId="168" fontId="9" fillId="27" borderId="0" xfId="3" applyNumberFormat="1" applyFont="1" applyFill="1"/>
    <xf numFmtId="43" fontId="11" fillId="26" borderId="0" xfId="3" applyNumberFormat="1" applyFont="1" applyFill="1"/>
    <xf numFmtId="168" fontId="10" fillId="0" borderId="0" xfId="3" applyNumberFormat="1" applyFont="1" applyFill="1"/>
    <xf numFmtId="166" fontId="9" fillId="6" borderId="7" xfId="2" applyNumberFormat="1" applyFont="1" applyFill="1" applyBorder="1" applyAlignment="1">
      <alignment horizontal="center"/>
    </xf>
    <xf numFmtId="164" fontId="9" fillId="24" borderId="18" xfId="0" applyNumberFormat="1" applyFont="1" applyFill="1" applyBorder="1"/>
    <xf numFmtId="168" fontId="10" fillId="24" borderId="4" xfId="3" applyNumberFormat="1" applyFont="1" applyFill="1" applyBorder="1"/>
    <xf numFmtId="168" fontId="9" fillId="24" borderId="23" xfId="3" applyNumberFormat="1" applyFont="1" applyFill="1" applyBorder="1"/>
    <xf numFmtId="168" fontId="9" fillId="24" borderId="0" xfId="3" applyNumberFormat="1" applyFont="1" applyFill="1"/>
    <xf numFmtId="168" fontId="9" fillId="23" borderId="0" xfId="3" applyNumberFormat="1" applyFont="1" applyFill="1"/>
    <xf numFmtId="168" fontId="9" fillId="11" borderId="0" xfId="3" applyNumberFormat="1" applyFont="1" applyFill="1" applyBorder="1"/>
    <xf numFmtId="168" fontId="9" fillId="11" borderId="23" xfId="3" applyNumberFormat="1" applyFont="1" applyFill="1" applyBorder="1"/>
    <xf numFmtId="167" fontId="9" fillId="11" borderId="25" xfId="0" applyNumberFormat="1" applyFont="1" applyFill="1" applyBorder="1"/>
    <xf numFmtId="168" fontId="10" fillId="11" borderId="0" xfId="0" applyNumberFormat="1" applyFont="1" applyFill="1" applyBorder="1"/>
    <xf numFmtId="164" fontId="2" fillId="11" borderId="12" xfId="0" applyNumberFormat="1" applyFont="1" applyFill="1" applyBorder="1"/>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99FFCC"/>
      <color rgb="FFDDD8F8"/>
      <color rgb="FFFFD5D5"/>
      <color rgb="FFFFF8E5"/>
      <color rgb="FFFFFFCC"/>
      <color rgb="FFF1FDFB"/>
      <color rgb="FFFFFFFF"/>
      <color rgb="FFFFFEFB"/>
      <color rgb="FFF3F1FD"/>
      <color rgb="FFE3C7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tabSelected="1" workbookViewId="0">
      <pane ySplit="1" topLeftCell="A2" activePane="bottomLeft" state="frozen"/>
      <selection pane="bottomLeft" activeCell="O5" sqref="O5"/>
    </sheetView>
  </sheetViews>
  <sheetFormatPr defaultRowHeight="14.4" x14ac:dyDescent="0.3"/>
  <cols>
    <col min="1" max="1" width="30.44140625" style="51" customWidth="1"/>
    <col min="2" max="4" width="11.21875" style="51" bestFit="1" customWidth="1"/>
    <col min="5" max="5" width="10.5546875" style="51" customWidth="1"/>
    <col min="6" max="7" width="11.21875" style="51" bestFit="1" customWidth="1"/>
    <col min="8" max="10" width="10.5546875" style="51" customWidth="1"/>
    <col min="11" max="13" width="11.21875" style="51" bestFit="1" customWidth="1"/>
    <col min="14" max="14" width="12.109375" style="51" customWidth="1"/>
    <col min="15" max="15" width="30.88671875" style="51" customWidth="1"/>
    <col min="16" max="16" width="8.88671875" style="51"/>
    <col min="17" max="17" width="31" style="51" bestFit="1" customWidth="1"/>
    <col min="18" max="18" width="8.88671875" style="51"/>
    <col min="19" max="20" width="12.6640625" style="51" bestFit="1" customWidth="1"/>
    <col min="21" max="21" width="2.88671875" style="51" customWidth="1"/>
    <col min="22" max="16384" width="8.88671875" style="51"/>
  </cols>
  <sheetData>
    <row r="1" spans="1:29" s="60" customFormat="1" ht="15" thickBot="1" x14ac:dyDescent="0.35">
      <c r="A1" s="135" t="s">
        <v>36</v>
      </c>
      <c r="B1" s="136">
        <v>42736</v>
      </c>
      <c r="C1" s="136">
        <v>42767</v>
      </c>
      <c r="D1" s="136">
        <v>42795</v>
      </c>
      <c r="E1" s="136">
        <v>42826</v>
      </c>
      <c r="F1" s="136">
        <v>42856</v>
      </c>
      <c r="G1" s="136">
        <v>42887</v>
      </c>
      <c r="H1" s="136">
        <v>42917</v>
      </c>
      <c r="I1" s="136">
        <v>42948</v>
      </c>
      <c r="J1" s="136">
        <v>42979</v>
      </c>
      <c r="K1" s="136">
        <v>43009</v>
      </c>
      <c r="L1" s="136">
        <v>43040</v>
      </c>
      <c r="M1" s="136">
        <v>43070</v>
      </c>
      <c r="N1" s="138" t="s">
        <v>242</v>
      </c>
      <c r="O1" s="139"/>
      <c r="P1" s="389"/>
      <c r="Q1" s="389" t="s">
        <v>161</v>
      </c>
      <c r="R1" s="390">
        <v>0.15</v>
      </c>
      <c r="S1" s="390">
        <v>0.85</v>
      </c>
      <c r="T1" s="390">
        <v>1.1499999999999999</v>
      </c>
      <c r="U1" s="127"/>
      <c r="V1" s="61"/>
      <c r="W1" s="61"/>
      <c r="X1" s="61"/>
      <c r="Z1" s="61"/>
      <c r="AA1" s="61"/>
      <c r="AC1" s="61"/>
    </row>
    <row r="2" spans="1:29" x14ac:dyDescent="0.3">
      <c r="A2" s="116" t="s">
        <v>68</v>
      </c>
      <c r="B2" s="121">
        <f t="shared" ref="B2:H2" si="0">B21</f>
        <v>1714283.8475423595</v>
      </c>
      <c r="C2" s="121">
        <f t="shared" si="0"/>
        <v>2499917.7297968073</v>
      </c>
      <c r="D2" s="121">
        <f t="shared" si="0"/>
        <v>1939817.6403827586</v>
      </c>
      <c r="E2" s="121">
        <f t="shared" si="0"/>
        <v>1549546.8082561442</v>
      </c>
      <c r="F2" s="121">
        <f t="shared" si="0"/>
        <v>803766.85395027697</v>
      </c>
      <c r="G2" s="121">
        <f t="shared" si="0"/>
        <v>909059.15191321541</v>
      </c>
      <c r="H2" s="121">
        <f t="shared" si="0"/>
        <v>1189656.4071360228</v>
      </c>
      <c r="I2" s="121">
        <f>I21</f>
        <v>2101751.3794534355</v>
      </c>
      <c r="J2" s="121">
        <f>J21</f>
        <v>2738662.1411118028</v>
      </c>
      <c r="K2" s="121">
        <f>K21</f>
        <v>3724965.8756208122</v>
      </c>
      <c r="L2" s="121">
        <f>L21</f>
        <v>4466021.7582848389</v>
      </c>
      <c r="M2" s="121">
        <f>M21</f>
        <v>4635510.9410774251</v>
      </c>
      <c r="N2" s="147">
        <f>SUM(B2:M2)</f>
        <v>28272960.534525901</v>
      </c>
      <c r="O2" s="141" t="s">
        <v>68</v>
      </c>
      <c r="P2" s="141"/>
      <c r="Q2" s="141" t="s">
        <v>68</v>
      </c>
      <c r="R2" s="320"/>
      <c r="S2" s="386">
        <f>N2*S1</f>
        <v>24032016.454347014</v>
      </c>
      <c r="T2" s="386">
        <f>N2*T1</f>
        <v>32513904.614704784</v>
      </c>
    </row>
    <row r="3" spans="1:29" x14ac:dyDescent="0.3">
      <c r="A3" s="141" t="s">
        <v>69</v>
      </c>
      <c r="B3" s="121">
        <f t="shared" ref="B3:H3" si="1">B31</f>
        <v>1457141.2704110052</v>
      </c>
      <c r="C3" s="121">
        <f t="shared" si="1"/>
        <v>2124930.0703272857</v>
      </c>
      <c r="D3" s="121">
        <f t="shared" si="1"/>
        <v>1648844.9943253445</v>
      </c>
      <c r="E3" s="121">
        <f t="shared" si="1"/>
        <v>1317114.7870177224</v>
      </c>
      <c r="F3" s="121">
        <f t="shared" si="1"/>
        <v>683201.82585773536</v>
      </c>
      <c r="G3" s="121">
        <f t="shared" si="1"/>
        <v>772700.27912623284</v>
      </c>
      <c r="H3" s="121">
        <f t="shared" si="1"/>
        <v>1011207.9460656196</v>
      </c>
      <c r="I3" s="121">
        <f>I31</f>
        <v>1786488.6725354199</v>
      </c>
      <c r="J3" s="121">
        <f>J31</f>
        <v>2327862.8199450318</v>
      </c>
      <c r="K3" s="121">
        <f>K31</f>
        <v>3166220.9942776891</v>
      </c>
      <c r="L3" s="121">
        <f>L31</f>
        <v>3796118.4945421121</v>
      </c>
      <c r="M3" s="121">
        <f>M31</f>
        <v>3940184.299915811</v>
      </c>
      <c r="N3" s="147">
        <f>SUM(B3:M3)</f>
        <v>24032016.454347007</v>
      </c>
      <c r="O3" s="141" t="s">
        <v>69</v>
      </c>
      <c r="P3" s="141"/>
      <c r="Q3" s="141" t="s">
        <v>69</v>
      </c>
      <c r="R3" s="319"/>
      <c r="S3" s="386">
        <f>N3*S1</f>
        <v>20427213.986194957</v>
      </c>
      <c r="T3" s="386">
        <f>N3*T1</f>
        <v>27636818.922499057</v>
      </c>
    </row>
    <row r="4" spans="1:29" ht="15" thickBot="1" x14ac:dyDescent="0.35">
      <c r="A4" s="142" t="s">
        <v>8</v>
      </c>
      <c r="B4" s="125">
        <f t="shared" ref="B4:H4" si="2">B41</f>
        <v>257142.57713135416</v>
      </c>
      <c r="C4" s="125">
        <f t="shared" si="2"/>
        <v>374987.65946952149</v>
      </c>
      <c r="D4" s="125">
        <f t="shared" si="2"/>
        <v>290972.64605741407</v>
      </c>
      <c r="E4" s="125">
        <f t="shared" si="2"/>
        <v>232432.02123842188</v>
      </c>
      <c r="F4" s="125">
        <f t="shared" si="2"/>
        <v>120565.02809254167</v>
      </c>
      <c r="G4" s="125">
        <f t="shared" si="2"/>
        <v>136358.87278698245</v>
      </c>
      <c r="H4" s="125">
        <f t="shared" si="2"/>
        <v>178448.46107040363</v>
      </c>
      <c r="I4" s="125">
        <f>I41</f>
        <v>315262.70691801567</v>
      </c>
      <c r="J4" s="125">
        <f>J41</f>
        <v>410799.32116677082</v>
      </c>
      <c r="K4" s="125">
        <f>K41</f>
        <v>558744.88134312234</v>
      </c>
      <c r="L4" s="125">
        <f>L41</f>
        <v>669903.26374272653</v>
      </c>
      <c r="M4" s="125">
        <f>M41</f>
        <v>695326.64116161445</v>
      </c>
      <c r="N4" s="148">
        <f>SUM(B4:M4)</f>
        <v>4240944.0801788885</v>
      </c>
      <c r="O4" s="142" t="s">
        <v>8</v>
      </c>
      <c r="P4" s="142"/>
      <c r="Q4" s="142" t="s">
        <v>8</v>
      </c>
      <c r="R4" s="142"/>
      <c r="S4" s="387">
        <f>N4*S1</f>
        <v>3604802.4681520551</v>
      </c>
      <c r="T4" s="387">
        <f>N4*T1</f>
        <v>4877085.6922057215</v>
      </c>
    </row>
    <row r="5" spans="1:29" x14ac:dyDescent="0.3">
      <c r="A5" s="141" t="s">
        <v>279</v>
      </c>
      <c r="B5" s="121">
        <f t="shared" ref="B5:I5" si="3">B4*25%</f>
        <v>64285.644282838541</v>
      </c>
      <c r="C5" s="121">
        <f t="shared" si="3"/>
        <v>93746.914867380372</v>
      </c>
      <c r="D5" s="121">
        <f t="shared" si="3"/>
        <v>72743.161514353516</v>
      </c>
      <c r="E5" s="121">
        <f t="shared" si="3"/>
        <v>58108.005309605469</v>
      </c>
      <c r="F5" s="121">
        <f t="shared" si="3"/>
        <v>30141.257023135418</v>
      </c>
      <c r="G5" s="121">
        <f t="shared" si="3"/>
        <v>34089.718196745613</v>
      </c>
      <c r="H5" s="121">
        <f t="shared" si="3"/>
        <v>44612.115267600908</v>
      </c>
      <c r="I5" s="121">
        <f t="shared" si="3"/>
        <v>78815.676729503917</v>
      </c>
      <c r="J5" s="121">
        <f>J4*25%</f>
        <v>102699.83029169271</v>
      </c>
      <c r="K5" s="121">
        <f>K4*25%</f>
        <v>139686.22033578058</v>
      </c>
      <c r="L5" s="121">
        <f>L4*25%</f>
        <v>167475.81593568163</v>
      </c>
      <c r="M5" s="121">
        <f>M4*25%</f>
        <v>173831.66029040361</v>
      </c>
      <c r="N5" s="147">
        <f>SUM(B5:M5)</f>
        <v>1060236.0200447221</v>
      </c>
      <c r="O5" s="141" t="s">
        <v>280</v>
      </c>
      <c r="P5" s="141"/>
      <c r="Q5" s="141" t="s">
        <v>76</v>
      </c>
      <c r="R5" s="319"/>
      <c r="S5" s="386">
        <f>N5*S1</f>
        <v>901200.61703801376</v>
      </c>
      <c r="T5" s="386">
        <f>N5*T1</f>
        <v>1219271.4230514304</v>
      </c>
      <c r="V5" s="499" t="s">
        <v>161</v>
      </c>
      <c r="W5" s="50"/>
      <c r="X5" s="50"/>
      <c r="Y5" s="50"/>
      <c r="Z5" s="50"/>
      <c r="AA5" s="50"/>
      <c r="AB5" s="50"/>
      <c r="AC5" s="50"/>
    </row>
    <row r="6" spans="1:29" x14ac:dyDescent="0.3">
      <c r="A6" s="143" t="s">
        <v>77</v>
      </c>
      <c r="B6" s="121">
        <f>'CTLV 1st Year 2017 Complex'!AS7</f>
        <v>216546.18143258852</v>
      </c>
      <c r="C6" s="121">
        <f>'CTLV 1st Year 2017 Complex'!AX7</f>
        <v>238674.7778125889</v>
      </c>
      <c r="D6" s="121">
        <f>'CTLV 1st Year 2017 Complex'!BC7</f>
        <v>209366.04309704568</v>
      </c>
      <c r="E6" s="121">
        <f>'CTLV 1st Year 2017 Complex'!BH7</f>
        <v>198800.48792155238</v>
      </c>
      <c r="F6" s="121">
        <f>'CTLV 1st Year 2017 Complex'!BM7</f>
        <v>176240.46686916845</v>
      </c>
      <c r="G6" s="121">
        <f>'CTLV 1st Year 2017 Complex'!BR7</f>
        <v>175753.41849806489</v>
      </c>
      <c r="H6" s="121">
        <f>'CTLV 1st Year 2017 Complex'!BW7</f>
        <v>180356.96721656408</v>
      </c>
      <c r="I6" s="121">
        <f>'CTLV 1st Year 2017 Complex'!CB7</f>
        <v>201086.53793337129</v>
      </c>
      <c r="J6" s="121">
        <f>'CTLV 1st Year 2017 Complex'!CG7</f>
        <v>239361.39878735555</v>
      </c>
      <c r="K6" s="121">
        <f>'CTLV 1st Year 2017 Complex'!CL7</f>
        <v>288368.48810217064</v>
      </c>
      <c r="L6" s="121">
        <f>'CTLV 1st Year 2017 Complex'!CQ7</f>
        <v>313234.62195632071</v>
      </c>
      <c r="M6" s="121">
        <f>'CTLV 1st Year 2017 Complex'!CV7</f>
        <v>320150.01397444151</v>
      </c>
      <c r="N6" s="147">
        <f>SUM(B6:M6)</f>
        <v>2757939.4036012325</v>
      </c>
      <c r="O6" s="143" t="s">
        <v>77</v>
      </c>
      <c r="P6" s="143"/>
      <c r="Q6" s="143" t="s">
        <v>77</v>
      </c>
      <c r="R6" s="319"/>
      <c r="S6" s="386">
        <f>N6*S1</f>
        <v>2344248.4930610475</v>
      </c>
      <c r="T6" s="386">
        <f>N6*T1</f>
        <v>3171630.3141414169</v>
      </c>
      <c r="V6" s="392" t="s">
        <v>241</v>
      </c>
      <c r="W6" s="392" t="s">
        <v>240</v>
      </c>
      <c r="X6" s="392"/>
      <c r="Y6" s="392" t="s">
        <v>240</v>
      </c>
      <c r="Z6" s="392"/>
      <c r="AA6" s="392"/>
      <c r="AB6" s="392"/>
      <c r="AC6" s="392" t="s">
        <v>240</v>
      </c>
    </row>
    <row r="7" spans="1:29" ht="15" thickBot="1" x14ac:dyDescent="0.35">
      <c r="A7" s="362" t="s">
        <v>132</v>
      </c>
      <c r="B7" s="363">
        <f t="shared" ref="B7:I7" si="4">B4-B5-B6</f>
        <v>-23689.248584072891</v>
      </c>
      <c r="C7" s="363">
        <f t="shared" si="4"/>
        <v>42565.966789552185</v>
      </c>
      <c r="D7" s="363">
        <f t="shared" si="4"/>
        <v>8863.4414460148546</v>
      </c>
      <c r="E7" s="363">
        <f t="shared" si="4"/>
        <v>-24476.471992735984</v>
      </c>
      <c r="F7" s="363">
        <f t="shared" si="4"/>
        <v>-85816.695799762194</v>
      </c>
      <c r="G7" s="363">
        <f t="shared" si="4"/>
        <v>-73484.263907828048</v>
      </c>
      <c r="H7" s="363">
        <f t="shared" si="4"/>
        <v>-46520.621413761372</v>
      </c>
      <c r="I7" s="363">
        <f t="shared" si="4"/>
        <v>35360.492255140474</v>
      </c>
      <c r="J7" s="363">
        <f>J4-J5-J6</f>
        <v>68738.092087722587</v>
      </c>
      <c r="K7" s="363">
        <f>K4-K5-K6</f>
        <v>130690.17290517112</v>
      </c>
      <c r="L7" s="363">
        <f>L4-L5-L6</f>
        <v>189192.82585072418</v>
      </c>
      <c r="M7" s="363">
        <f>M4-M5-M6</f>
        <v>201344.9668967693</v>
      </c>
      <c r="N7" s="391">
        <f>N4-N5-N6</f>
        <v>422768.65653293394</v>
      </c>
      <c r="O7" s="362" t="s">
        <v>132</v>
      </c>
      <c r="P7" s="362"/>
      <c r="Q7" s="362" t="s">
        <v>132</v>
      </c>
      <c r="R7" s="362"/>
      <c r="S7" s="545">
        <f>N7*S1</f>
        <v>359353.35805299383</v>
      </c>
      <c r="T7" s="545">
        <f>N7*T1</f>
        <v>486183.95501287398</v>
      </c>
      <c r="V7" s="500" t="s">
        <v>75</v>
      </c>
      <c r="W7" s="501" t="s">
        <v>95</v>
      </c>
      <c r="X7" s="501" t="s">
        <v>107</v>
      </c>
      <c r="Y7" s="502" t="s">
        <v>108</v>
      </c>
      <c r="Z7" s="500" t="s">
        <v>109</v>
      </c>
      <c r="AA7" s="501" t="s">
        <v>116</v>
      </c>
      <c r="AB7" s="501" t="s">
        <v>238</v>
      </c>
      <c r="AC7" s="502" t="s">
        <v>239</v>
      </c>
    </row>
    <row r="8" spans="1:29" s="121" customFormat="1" x14ac:dyDescent="0.3">
      <c r="A8" s="160"/>
      <c r="F8" s="161"/>
      <c r="I8" s="382"/>
      <c r="M8" s="539"/>
      <c r="N8" s="540">
        <f>N53</f>
        <v>385059.00501118053</v>
      </c>
      <c r="O8" s="543" t="s">
        <v>248</v>
      </c>
      <c r="S8" s="544" t="s">
        <v>159</v>
      </c>
      <c r="T8" s="544" t="s">
        <v>160</v>
      </c>
      <c r="V8" s="503">
        <v>0.15</v>
      </c>
      <c r="W8" s="504">
        <v>0.3</v>
      </c>
      <c r="X8" s="504">
        <v>0.45</v>
      </c>
      <c r="Y8" s="505">
        <v>0.6</v>
      </c>
      <c r="Z8" s="503">
        <v>0.75</v>
      </c>
      <c r="AA8" s="504">
        <v>0.9</v>
      </c>
      <c r="AB8" s="504">
        <v>1.05</v>
      </c>
      <c r="AC8" s="505">
        <v>1.2</v>
      </c>
    </row>
    <row r="9" spans="1:29" s="121" customFormat="1" x14ac:dyDescent="0.3">
      <c r="A9" s="160"/>
      <c r="F9" s="161"/>
      <c r="H9" s="482"/>
      <c r="I9" s="483" t="s">
        <v>249</v>
      </c>
      <c r="J9" s="484">
        <f>N34+N35+N36</f>
        <v>3318433.7978776041</v>
      </c>
      <c r="K9" s="485">
        <f>J9/J11</f>
        <v>0.78247525436308696</v>
      </c>
      <c r="M9" s="539"/>
      <c r="N9" s="541">
        <f>'CTLV 1st Year 2017 Complex'!CX10</f>
        <v>195177.01503354148</v>
      </c>
      <c r="O9" s="542" t="s">
        <v>246</v>
      </c>
      <c r="S9" s="537"/>
      <c r="T9" s="537"/>
      <c r="U9" s="119"/>
      <c r="V9" s="538"/>
      <c r="W9" s="538"/>
      <c r="X9" s="538"/>
      <c r="Y9" s="538"/>
      <c r="Z9" s="538"/>
      <c r="AA9" s="538"/>
      <c r="AB9" s="538"/>
      <c r="AC9" s="538"/>
    </row>
    <row r="10" spans="1:29" s="121" customFormat="1" ht="15" thickBot="1" x14ac:dyDescent="0.35">
      <c r="A10" s="160"/>
      <c r="F10" s="161"/>
      <c r="H10" s="78"/>
      <c r="I10" s="486" t="s">
        <v>250</v>
      </c>
      <c r="J10" s="487">
        <f>N37+N38+N39</f>
        <v>922510.28230128507</v>
      </c>
      <c r="K10" s="488">
        <f>J10/J11</f>
        <v>0.21752474563691304</v>
      </c>
      <c r="M10" s="539"/>
      <c r="N10" s="551">
        <f>SUM(N7:N9)</f>
        <v>1003004.6765776559</v>
      </c>
      <c r="O10" s="549" t="s">
        <v>247</v>
      </c>
      <c r="P10" s="156"/>
      <c r="Q10" s="156"/>
      <c r="R10" s="548"/>
      <c r="S10" s="546">
        <f>N10*S1</f>
        <v>852553.97509100754</v>
      </c>
      <c r="T10" s="546">
        <f>N10*T1</f>
        <v>1153455.3780643044</v>
      </c>
      <c r="U10" s="119"/>
      <c r="V10" s="538"/>
      <c r="W10" s="538"/>
      <c r="X10" s="538"/>
      <c r="Y10" s="538"/>
      <c r="Z10" s="538"/>
      <c r="AA10" s="538"/>
      <c r="AB10" s="538"/>
      <c r="AC10" s="538"/>
    </row>
    <row r="11" spans="1:29" s="121" customFormat="1" ht="15" thickBot="1" x14ac:dyDescent="0.35">
      <c r="A11" s="506" t="s">
        <v>2</v>
      </c>
      <c r="F11" s="161"/>
      <c r="H11" s="104"/>
      <c r="I11" s="105"/>
      <c r="J11" s="226">
        <f>J9+J10</f>
        <v>4240944.0801788894</v>
      </c>
      <c r="K11" s="489"/>
      <c r="O11" s="547" t="s">
        <v>2</v>
      </c>
      <c r="S11" s="388" t="s">
        <v>159</v>
      </c>
      <c r="T11" s="388" t="s">
        <v>160</v>
      </c>
      <c r="U11" s="119"/>
      <c r="V11" s="119"/>
      <c r="W11" s="119"/>
      <c r="X11" s="119"/>
      <c r="Y11" s="119"/>
      <c r="Z11" s="119"/>
      <c r="AA11" s="119"/>
      <c r="AB11" s="119"/>
      <c r="AC11" s="119"/>
    </row>
    <row r="12" spans="1:29" x14ac:dyDescent="0.3">
      <c r="A12" s="70"/>
      <c r="S12" s="60"/>
      <c r="T12" s="60"/>
      <c r="U12" s="60"/>
      <c r="V12" s="60"/>
      <c r="W12" s="60"/>
      <c r="X12" s="60"/>
      <c r="Y12" s="60"/>
      <c r="Z12" s="60"/>
      <c r="AA12" s="60"/>
      <c r="AB12" s="60"/>
      <c r="AC12" s="60"/>
    </row>
    <row r="13" spans="1:29" x14ac:dyDescent="0.3">
      <c r="A13" s="117" t="s">
        <v>68</v>
      </c>
      <c r="N13" s="149"/>
      <c r="O13" s="151" t="s">
        <v>68</v>
      </c>
    </row>
    <row r="14" spans="1:29" x14ac:dyDescent="0.3">
      <c r="A14" s="55" t="s">
        <v>267</v>
      </c>
      <c r="B14" s="121">
        <f t="shared" ref="B14:I14" si="5">B34*666.666666666666%</f>
        <v>915248.75034722139</v>
      </c>
      <c r="C14" s="121">
        <f t="shared" si="5"/>
        <v>969128.52083333244</v>
      </c>
      <c r="D14" s="121">
        <f t="shared" si="5"/>
        <v>752470.0944444437</v>
      </c>
      <c r="E14" s="121">
        <f t="shared" si="5"/>
        <v>576800.07777777722</v>
      </c>
      <c r="F14" s="121">
        <f t="shared" si="5"/>
        <v>259827.24444444419</v>
      </c>
      <c r="G14" s="121">
        <f t="shared" si="5"/>
        <v>302053.30555555527</v>
      </c>
      <c r="H14" s="121">
        <f t="shared" si="5"/>
        <v>384628.56944444403</v>
      </c>
      <c r="I14" s="121">
        <f t="shared" si="5"/>
        <v>641913.14444444387</v>
      </c>
      <c r="J14" s="121">
        <f t="shared" ref="J14:M19" si="6">J34*666.666666666666%</f>
        <v>818754.88888888794</v>
      </c>
      <c r="K14" s="121">
        <f t="shared" si="6"/>
        <v>1111383.0180555542</v>
      </c>
      <c r="L14" s="121">
        <f t="shared" si="6"/>
        <v>1225318.0236111099</v>
      </c>
      <c r="M14" s="121">
        <f t="shared" si="6"/>
        <v>1253762.0277777764</v>
      </c>
      <c r="N14" s="149">
        <f t="shared" ref="N14:N19" si="7">SUM(B14:M14)</f>
        <v>9211287.6656249911</v>
      </c>
      <c r="O14" s="95" t="s">
        <v>267</v>
      </c>
    </row>
    <row r="15" spans="1:29" x14ac:dyDescent="0.3">
      <c r="A15" s="55" t="s">
        <v>273</v>
      </c>
      <c r="B15" s="121">
        <f t="shared" ref="B15:I15" si="8">B35*666.666666666666%</f>
        <v>475906.57430555508</v>
      </c>
      <c r="C15" s="121">
        <f t="shared" si="8"/>
        <v>507196.79166666616</v>
      </c>
      <c r="D15" s="121">
        <f t="shared" si="8"/>
        <v>399794.87777777744</v>
      </c>
      <c r="E15" s="121">
        <f t="shared" si="8"/>
        <v>316668.49733333301</v>
      </c>
      <c r="F15" s="121">
        <f t="shared" si="8"/>
        <v>146443.18577777763</v>
      </c>
      <c r="G15" s="121">
        <f t="shared" si="8"/>
        <v>174191.74333333317</v>
      </c>
      <c r="H15" s="121">
        <f t="shared" si="8"/>
        <v>226932.5699999998</v>
      </c>
      <c r="I15" s="121">
        <f t="shared" si="8"/>
        <v>389254.82444444409</v>
      </c>
      <c r="J15" s="121">
        <f t="shared" si="6"/>
        <v>507633.27999999945</v>
      </c>
      <c r="K15" s="121">
        <f t="shared" si="6"/>
        <v>707428.87149999908</v>
      </c>
      <c r="L15" s="121">
        <f t="shared" si="6"/>
        <v>797208.90122222132</v>
      </c>
      <c r="M15" s="121">
        <f t="shared" si="6"/>
        <v>833329.8322222213</v>
      </c>
      <c r="N15" s="149">
        <f t="shared" si="7"/>
        <v>5481989.9495833274</v>
      </c>
      <c r="O15" s="95" t="s">
        <v>273</v>
      </c>
    </row>
    <row r="16" spans="1:29" x14ac:dyDescent="0.3">
      <c r="A16" s="55" t="s">
        <v>274</v>
      </c>
      <c r="B16" s="121">
        <f t="shared" ref="B16:I16" si="9">B36*666.666666666666%</f>
        <v>228812.18758680535</v>
      </c>
      <c r="C16" s="121">
        <f t="shared" si="9"/>
        <v>726846.39062499919</v>
      </c>
      <c r="D16" s="121">
        <f t="shared" si="9"/>
        <v>564352.57083333272</v>
      </c>
      <c r="E16" s="121">
        <f t="shared" si="9"/>
        <v>432600.05833333288</v>
      </c>
      <c r="F16" s="121">
        <f t="shared" si="9"/>
        <v>207861.79555555535</v>
      </c>
      <c r="G16" s="121">
        <f t="shared" si="9"/>
        <v>241642.64444444425</v>
      </c>
      <c r="H16" s="121">
        <f t="shared" si="9"/>
        <v>326934.28402777744</v>
      </c>
      <c r="I16" s="121">
        <f t="shared" si="9"/>
        <v>545626.1727777773</v>
      </c>
      <c r="J16" s="121">
        <f t="shared" si="6"/>
        <v>736879.39999999932</v>
      </c>
      <c r="K16" s="121">
        <f t="shared" si="6"/>
        <v>1000244.716249999</v>
      </c>
      <c r="L16" s="121">
        <f t="shared" si="6"/>
        <v>1164052.1224305541</v>
      </c>
      <c r="M16" s="121">
        <f t="shared" si="6"/>
        <v>1253762.0277777764</v>
      </c>
      <c r="N16" s="149">
        <f t="shared" si="7"/>
        <v>7429614.3706423528</v>
      </c>
      <c r="O16" s="95" t="s">
        <v>274</v>
      </c>
    </row>
    <row r="17" spans="1:15" x14ac:dyDescent="0.3">
      <c r="A17" s="55" t="s">
        <v>277</v>
      </c>
      <c r="B17" s="121">
        <f t="shared" ref="B17:I17" si="10">B37*666.666666666666%</f>
        <v>0</v>
      </c>
      <c r="C17" s="121">
        <f t="shared" si="10"/>
        <v>194666.11471347636</v>
      </c>
      <c r="D17" s="121">
        <f t="shared" si="10"/>
        <v>146419.8063160936</v>
      </c>
      <c r="E17" s="121">
        <f t="shared" si="10"/>
        <v>109079.23432281239</v>
      </c>
      <c r="F17" s="121">
        <f t="shared" si="10"/>
        <v>124400.77697249988</v>
      </c>
      <c r="G17" s="121">
        <f t="shared" si="10"/>
        <v>125408.94145488268</v>
      </c>
      <c r="H17" s="121">
        <f t="shared" si="10"/>
        <v>140582.24108046861</v>
      </c>
      <c r="I17" s="121">
        <f t="shared" si="10"/>
        <v>344373.22385343711</v>
      </c>
      <c r="J17" s="121">
        <f t="shared" si="6"/>
        <v>434772.82955624955</v>
      </c>
      <c r="K17" s="121">
        <f t="shared" si="6"/>
        <v>533145.13874859316</v>
      </c>
      <c r="L17" s="121">
        <f t="shared" si="6"/>
        <v>839317.52800984285</v>
      </c>
      <c r="M17" s="121">
        <f t="shared" si="6"/>
        <v>849298.17352187412</v>
      </c>
      <c r="N17" s="149">
        <f t="shared" si="7"/>
        <v>3841464.0085502299</v>
      </c>
      <c r="O17" s="95" t="s">
        <v>277</v>
      </c>
    </row>
    <row r="18" spans="1:15" x14ac:dyDescent="0.3">
      <c r="A18" s="55" t="s">
        <v>275</v>
      </c>
      <c r="B18" s="121">
        <f t="shared" ref="B18:I18" si="11">B38*666.666666666666%</f>
        <v>65611.363688888829</v>
      </c>
      <c r="C18" s="121">
        <f t="shared" si="11"/>
        <v>71012.112666666595</v>
      </c>
      <c r="D18" s="121">
        <f t="shared" si="11"/>
        <v>53412.376355555505</v>
      </c>
      <c r="E18" s="121">
        <f t="shared" si="11"/>
        <v>79581.871644444371</v>
      </c>
      <c r="F18" s="121">
        <f t="shared" si="11"/>
        <v>45380.070399999953</v>
      </c>
      <c r="G18" s="121">
        <f t="shared" si="11"/>
        <v>45747.837999999952</v>
      </c>
      <c r="H18" s="121">
        <f t="shared" si="11"/>
        <v>76924.342666666576</v>
      </c>
      <c r="I18" s="121">
        <f t="shared" si="11"/>
        <v>125623.66186666656</v>
      </c>
      <c r="J18" s="121">
        <f t="shared" si="6"/>
        <v>171234.03733333314</v>
      </c>
      <c r="K18" s="121">
        <f t="shared" si="6"/>
        <v>259314.17813333307</v>
      </c>
      <c r="L18" s="121">
        <f t="shared" si="6"/>
        <v>306174.04035555525</v>
      </c>
      <c r="M18" s="121">
        <f t="shared" si="6"/>
        <v>309814.87288888864</v>
      </c>
      <c r="N18" s="149">
        <f t="shared" si="7"/>
        <v>1609830.7659999984</v>
      </c>
      <c r="O18" s="95" t="s">
        <v>275</v>
      </c>
    </row>
    <row r="19" spans="1:15" x14ac:dyDescent="0.3">
      <c r="A19" s="55" t="s">
        <v>276</v>
      </c>
      <c r="B19" s="121">
        <f t="shared" ref="B19:I19" si="12">B39*666.666666666666%</f>
        <v>28704.971613888862</v>
      </c>
      <c r="C19" s="121">
        <f t="shared" si="12"/>
        <v>31067.799291666637</v>
      </c>
      <c r="D19" s="121">
        <f t="shared" si="12"/>
        <v>23367.914655555534</v>
      </c>
      <c r="E19" s="121">
        <f t="shared" si="12"/>
        <v>34817.068844444409</v>
      </c>
      <c r="F19" s="121">
        <f t="shared" si="12"/>
        <v>19853.780799999982</v>
      </c>
      <c r="G19" s="121">
        <f t="shared" si="12"/>
        <v>20014.679124999981</v>
      </c>
      <c r="H19" s="121">
        <f t="shared" si="12"/>
        <v>33654.399916666633</v>
      </c>
      <c r="I19" s="121">
        <f t="shared" si="12"/>
        <v>54960.352066666608</v>
      </c>
      <c r="J19" s="121">
        <f t="shared" si="6"/>
        <v>69387.705333333259</v>
      </c>
      <c r="K19" s="121">
        <f t="shared" si="6"/>
        <v>113449.95293333319</v>
      </c>
      <c r="L19" s="121">
        <f t="shared" si="6"/>
        <v>133951.14265555542</v>
      </c>
      <c r="M19" s="121">
        <f t="shared" si="6"/>
        <v>135544.00688888875</v>
      </c>
      <c r="N19" s="149">
        <f t="shared" si="7"/>
        <v>698773.7741249993</v>
      </c>
      <c r="O19" s="95" t="s">
        <v>276</v>
      </c>
    </row>
    <row r="20" spans="1:15" x14ac:dyDescent="0.3">
      <c r="A20" s="55" t="s">
        <v>278</v>
      </c>
      <c r="B20" s="121">
        <f>B40*666.666666666666%</f>
        <v>0</v>
      </c>
      <c r="C20" s="121">
        <f t="shared" ref="C20:M20" si="13">C40*666.666666666666%</f>
        <v>0</v>
      </c>
      <c r="D20" s="121">
        <f t="shared" si="13"/>
        <v>0</v>
      </c>
      <c r="E20" s="121">
        <f t="shared" si="13"/>
        <v>0</v>
      </c>
      <c r="F20" s="121">
        <f t="shared" si="13"/>
        <v>0</v>
      </c>
      <c r="G20" s="121">
        <f t="shared" si="13"/>
        <v>0</v>
      </c>
      <c r="H20" s="121">
        <f t="shared" si="13"/>
        <v>0</v>
      </c>
      <c r="I20" s="121">
        <f t="shared" si="13"/>
        <v>0</v>
      </c>
      <c r="J20" s="121">
        <f t="shared" si="13"/>
        <v>0</v>
      </c>
      <c r="K20" s="121">
        <f t="shared" si="13"/>
        <v>0</v>
      </c>
      <c r="L20" s="121">
        <f t="shared" si="13"/>
        <v>0</v>
      </c>
      <c r="M20" s="121">
        <f t="shared" si="13"/>
        <v>0</v>
      </c>
      <c r="N20" s="149"/>
      <c r="O20" s="95" t="s">
        <v>278</v>
      </c>
    </row>
    <row r="21" spans="1:15" ht="15" thickBot="1" x14ac:dyDescent="0.35">
      <c r="A21" s="155" t="s">
        <v>136</v>
      </c>
      <c r="B21" s="156">
        <f>SUM(B14:B20)</f>
        <v>1714283.8475423595</v>
      </c>
      <c r="C21" s="156">
        <f t="shared" ref="C21:M21" si="14">SUM(C14:C20)</f>
        <v>2499917.7297968073</v>
      </c>
      <c r="D21" s="156">
        <f t="shared" si="14"/>
        <v>1939817.6403827586</v>
      </c>
      <c r="E21" s="156">
        <f t="shared" si="14"/>
        <v>1549546.8082561442</v>
      </c>
      <c r="F21" s="156">
        <f t="shared" si="14"/>
        <v>803766.85395027697</v>
      </c>
      <c r="G21" s="156">
        <f t="shared" si="14"/>
        <v>909059.15191321541</v>
      </c>
      <c r="H21" s="156">
        <f t="shared" si="14"/>
        <v>1189656.4071360228</v>
      </c>
      <c r="I21" s="156">
        <f t="shared" si="14"/>
        <v>2101751.3794534355</v>
      </c>
      <c r="J21" s="156">
        <f t="shared" si="14"/>
        <v>2738662.1411118028</v>
      </c>
      <c r="K21" s="156">
        <f t="shared" si="14"/>
        <v>3724965.8756208122</v>
      </c>
      <c r="L21" s="156">
        <f t="shared" si="14"/>
        <v>4466021.7582848389</v>
      </c>
      <c r="M21" s="156">
        <f t="shared" si="14"/>
        <v>4635510.9410774251</v>
      </c>
      <c r="N21" s="150">
        <f t="shared" ref="C21:N21" si="15">SUM(N14:N19)</f>
        <v>28272960.534525897</v>
      </c>
      <c r="O21" s="154" t="s">
        <v>136</v>
      </c>
    </row>
    <row r="22" spans="1:15" x14ac:dyDescent="0.3">
      <c r="B22" s="122"/>
      <c r="C22" s="122"/>
      <c r="D22" s="122"/>
      <c r="E22" s="122"/>
      <c r="F22" s="122"/>
      <c r="G22" s="122"/>
      <c r="H22" s="122"/>
      <c r="I22" s="122"/>
      <c r="J22" s="122"/>
      <c r="K22" s="122"/>
      <c r="L22" s="122"/>
      <c r="M22" s="122"/>
      <c r="N22" s="173"/>
      <c r="O22" s="113"/>
    </row>
    <row r="23" spans="1:15" x14ac:dyDescent="0.3">
      <c r="A23" s="118" t="s">
        <v>72</v>
      </c>
      <c r="N23" s="149"/>
      <c r="O23" s="152" t="s">
        <v>72</v>
      </c>
    </row>
    <row r="24" spans="1:15" x14ac:dyDescent="0.3">
      <c r="A24" s="159" t="s">
        <v>267</v>
      </c>
      <c r="B24" s="121">
        <f>B14-B34</f>
        <v>777961.43779513799</v>
      </c>
      <c r="C24" s="121">
        <f>C14-C34</f>
        <v>823759.24270833237</v>
      </c>
      <c r="D24" s="121">
        <f>D14-D34</f>
        <v>639599.58027777704</v>
      </c>
      <c r="E24" s="121">
        <f>E14-E34</f>
        <v>490280.06611111056</v>
      </c>
      <c r="F24" s="121">
        <f>F14-F34</f>
        <v>220853.15777777752</v>
      </c>
      <c r="G24" s="121">
        <f>G14-G34</f>
        <v>256745.30972222192</v>
      </c>
      <c r="H24" s="121">
        <f>H14-H34</f>
        <v>326934.28402777738</v>
      </c>
      <c r="I24" s="121">
        <f>I14-I34</f>
        <v>545626.17277777719</v>
      </c>
      <c r="J24" s="121">
        <f>J14-J34</f>
        <v>695941.65555555467</v>
      </c>
      <c r="K24" s="121">
        <f>K14-K34</f>
        <v>944675.56534722098</v>
      </c>
      <c r="L24" s="121">
        <f>L14-L34</f>
        <v>1041520.3200694432</v>
      </c>
      <c r="M24" s="121">
        <f>M14-M34</f>
        <v>1065697.7236111097</v>
      </c>
      <c r="N24" s="149">
        <f t="shared" ref="N24:N30" si="16">SUM(B24:M24)</f>
        <v>7829594.5157812396</v>
      </c>
      <c r="O24" s="564" t="s">
        <v>267</v>
      </c>
    </row>
    <row r="25" spans="1:15" x14ac:dyDescent="0.3">
      <c r="A25" s="159" t="s">
        <v>268</v>
      </c>
      <c r="B25" s="121">
        <f>B15-B35</f>
        <v>404520.58815972175</v>
      </c>
      <c r="C25" s="121">
        <f>C15-C35</f>
        <v>431117.27291666617</v>
      </c>
      <c r="D25" s="121">
        <f>D15-D35</f>
        <v>339825.64611111075</v>
      </c>
      <c r="E25" s="121">
        <f>E15-E35</f>
        <v>269168.22273333301</v>
      </c>
      <c r="F25" s="121">
        <f>F15-F35</f>
        <v>124476.70791111096</v>
      </c>
      <c r="G25" s="121">
        <f>G15-G35</f>
        <v>148062.98183333318</v>
      </c>
      <c r="H25" s="121">
        <f>H15-H35</f>
        <v>192892.6844999998</v>
      </c>
      <c r="I25" s="121">
        <f>I15-I35</f>
        <v>330866.60077777744</v>
      </c>
      <c r="J25" s="121">
        <f>J15-J35</f>
        <v>431488.28799999948</v>
      </c>
      <c r="K25" s="121">
        <f>K15-K35</f>
        <v>601314.54077499907</v>
      </c>
      <c r="L25" s="121">
        <f>L15-L35</f>
        <v>677627.56603888795</v>
      </c>
      <c r="M25" s="121">
        <f>M15-M35</f>
        <v>708330.35738888802</v>
      </c>
      <c r="N25" s="149">
        <f t="shared" si="16"/>
        <v>4659691.4571458269</v>
      </c>
      <c r="O25" s="564" t="s">
        <v>268</v>
      </c>
    </row>
    <row r="26" spans="1:15" x14ac:dyDescent="0.3">
      <c r="A26" s="159" t="s">
        <v>269</v>
      </c>
      <c r="B26" s="121">
        <f>B16-B36</f>
        <v>194490.3594487845</v>
      </c>
      <c r="C26" s="121">
        <f>C16-C36</f>
        <v>617819.43203124916</v>
      </c>
      <c r="D26" s="121">
        <f>D16-D36</f>
        <v>479699.68520833272</v>
      </c>
      <c r="E26" s="121">
        <f>E16-E36</f>
        <v>367710.0495833329</v>
      </c>
      <c r="F26" s="121">
        <f>F16-F36</f>
        <v>176682.52622222202</v>
      </c>
      <c r="G26" s="121">
        <f>G16-G36</f>
        <v>205396.24777777758</v>
      </c>
      <c r="H26" s="121">
        <f>H16-H36</f>
        <v>277894.1414236108</v>
      </c>
      <c r="I26" s="121">
        <f>I16-I36</f>
        <v>463782.24686111062</v>
      </c>
      <c r="J26" s="121">
        <f>J16-J36</f>
        <v>626347.48999999929</v>
      </c>
      <c r="K26" s="121">
        <f>K16-K36</f>
        <v>850208.008812499</v>
      </c>
      <c r="L26" s="121">
        <f>L16-L36</f>
        <v>989444.30406597082</v>
      </c>
      <c r="M26" s="121">
        <f>M16-M36</f>
        <v>1065697.7236111097</v>
      </c>
      <c r="N26" s="149">
        <f t="shared" si="16"/>
        <v>6315172.2150459988</v>
      </c>
      <c r="O26" s="564" t="s">
        <v>269</v>
      </c>
    </row>
    <row r="27" spans="1:15" x14ac:dyDescent="0.3">
      <c r="A27" s="51" t="s">
        <v>270</v>
      </c>
      <c r="B27" s="121">
        <f>B17-B37</f>
        <v>0</v>
      </c>
      <c r="C27" s="121">
        <f>C17-C37</f>
        <v>165466.19750645489</v>
      </c>
      <c r="D27" s="121">
        <f>D17-D37</f>
        <v>124456.83536867955</v>
      </c>
      <c r="E27" s="121">
        <f>E17-E37</f>
        <v>92717.349174390518</v>
      </c>
      <c r="F27" s="121">
        <f>F17-F37</f>
        <v>105740.66042662488</v>
      </c>
      <c r="G27" s="121">
        <f>G17-G37</f>
        <v>106597.60023665025</v>
      </c>
      <c r="H27" s="121">
        <f>H17-H37</f>
        <v>119494.9049183983</v>
      </c>
      <c r="I27" s="121">
        <f>I17-I37</f>
        <v>292717.24027542147</v>
      </c>
      <c r="J27" s="121">
        <f>J17-J37</f>
        <v>369556.90512281202</v>
      </c>
      <c r="K27" s="121">
        <f>K17-K37</f>
        <v>453173.36793630407</v>
      </c>
      <c r="L27" s="121">
        <f>L17-L37</f>
        <v>713419.89880836627</v>
      </c>
      <c r="M27" s="121">
        <f>M17-M37</f>
        <v>721903.44749359286</v>
      </c>
      <c r="N27" s="149">
        <f t="shared" si="16"/>
        <v>3265244.4072676948</v>
      </c>
      <c r="O27" s="164" t="s">
        <v>270</v>
      </c>
    </row>
    <row r="28" spans="1:15" x14ac:dyDescent="0.3">
      <c r="A28" s="51" t="s">
        <v>271</v>
      </c>
      <c r="B28" s="121">
        <f>B18-B38</f>
        <v>55769.659135555492</v>
      </c>
      <c r="C28" s="121">
        <f>C18-C38</f>
        <v>60360.295766666597</v>
      </c>
      <c r="D28" s="121">
        <f>D18-D38</f>
        <v>45400.519902222171</v>
      </c>
      <c r="E28" s="121">
        <f>E18-E38</f>
        <v>67644.5908977777</v>
      </c>
      <c r="F28" s="121">
        <f>F18-F38</f>
        <v>38573.059839999951</v>
      </c>
      <c r="G28" s="121">
        <f>G18-G38</f>
        <v>38885.662299999953</v>
      </c>
      <c r="H28" s="121">
        <f>H18-H38</f>
        <v>65385.691266666574</v>
      </c>
      <c r="I28" s="121">
        <f>I18-I38</f>
        <v>106780.11258666655</v>
      </c>
      <c r="J28" s="121">
        <f>J18-J38</f>
        <v>145548.93173333313</v>
      </c>
      <c r="K28" s="121">
        <f>K18-K38</f>
        <v>220417.05141333307</v>
      </c>
      <c r="L28" s="121">
        <f>L18-L38</f>
        <v>260247.93430222193</v>
      </c>
      <c r="M28" s="121">
        <f>M18-M38</f>
        <v>263342.6419555553</v>
      </c>
      <c r="N28" s="149">
        <f t="shared" si="16"/>
        <v>1368356.1510999985</v>
      </c>
      <c r="O28" s="164" t="s">
        <v>271</v>
      </c>
    </row>
    <row r="29" spans="1:15" x14ac:dyDescent="0.3">
      <c r="A29" s="60" t="s">
        <v>272</v>
      </c>
      <c r="B29" s="121">
        <f>B19-B39</f>
        <v>24399.225871805527</v>
      </c>
      <c r="C29" s="121">
        <f>C19-C39</f>
        <v>26407.629397916637</v>
      </c>
      <c r="D29" s="121">
        <f>D19-D39</f>
        <v>19862.727457222201</v>
      </c>
      <c r="E29" s="121">
        <f>E19-E39</f>
        <v>29594.508517777744</v>
      </c>
      <c r="F29" s="121">
        <f>F19-F39</f>
        <v>16875.713679999983</v>
      </c>
      <c r="G29" s="121">
        <f>G19-G39</f>
        <v>17012.477256249982</v>
      </c>
      <c r="H29" s="121">
        <f>H19-H39</f>
        <v>28606.239929166633</v>
      </c>
      <c r="I29" s="121">
        <f>I19-I39</f>
        <v>46716.299256666607</v>
      </c>
      <c r="J29" s="121">
        <f>J19-J39</f>
        <v>58979.549533333258</v>
      </c>
      <c r="K29" s="121">
        <f>K19-K39</f>
        <v>96432.459993333192</v>
      </c>
      <c r="L29" s="121">
        <f>L19-L39</f>
        <v>113858.47125722209</v>
      </c>
      <c r="M29" s="121">
        <f>M19-M39</f>
        <v>115212.40585555541</v>
      </c>
      <c r="N29" s="149">
        <f t="shared" si="16"/>
        <v>593957.70800624928</v>
      </c>
      <c r="O29" s="164" t="s">
        <v>272</v>
      </c>
    </row>
    <row r="30" spans="1:15" x14ac:dyDescent="0.3">
      <c r="A30" s="58" t="s">
        <v>278</v>
      </c>
      <c r="B30" s="121">
        <f>B20-B40</f>
        <v>0</v>
      </c>
      <c r="C30" s="121">
        <f t="shared" ref="C30:M30" si="17">C20-C40</f>
        <v>0</v>
      </c>
      <c r="D30" s="121">
        <f t="shared" si="17"/>
        <v>0</v>
      </c>
      <c r="E30" s="121">
        <f t="shared" si="17"/>
        <v>0</v>
      </c>
      <c r="F30" s="121">
        <f t="shared" si="17"/>
        <v>0</v>
      </c>
      <c r="G30" s="121">
        <f t="shared" si="17"/>
        <v>0</v>
      </c>
      <c r="H30" s="121">
        <f t="shared" si="17"/>
        <v>0</v>
      </c>
      <c r="I30" s="121">
        <f t="shared" si="17"/>
        <v>0</v>
      </c>
      <c r="J30" s="121">
        <f t="shared" si="17"/>
        <v>0</v>
      </c>
      <c r="K30" s="121">
        <f t="shared" si="17"/>
        <v>0</v>
      </c>
      <c r="L30" s="121">
        <f t="shared" si="17"/>
        <v>0</v>
      </c>
      <c r="M30" s="121">
        <f t="shared" si="17"/>
        <v>0</v>
      </c>
      <c r="N30" s="149">
        <f t="shared" si="16"/>
        <v>0</v>
      </c>
      <c r="O30" s="95" t="s">
        <v>278</v>
      </c>
    </row>
    <row r="31" spans="1:15" ht="15" thickBot="1" x14ac:dyDescent="0.35">
      <c r="A31" s="568" t="s">
        <v>133</v>
      </c>
      <c r="B31" s="157">
        <f>SUM(B24:B30)</f>
        <v>1457141.2704110052</v>
      </c>
      <c r="C31" s="157">
        <f t="shared" ref="C31:M31" si="18">SUM(C24:C30)</f>
        <v>2124930.0703272857</v>
      </c>
      <c r="D31" s="157">
        <f t="shared" si="18"/>
        <v>1648844.9943253445</v>
      </c>
      <c r="E31" s="157">
        <f t="shared" si="18"/>
        <v>1317114.7870177224</v>
      </c>
      <c r="F31" s="157">
        <f t="shared" si="18"/>
        <v>683201.82585773536</v>
      </c>
      <c r="G31" s="157">
        <f t="shared" si="18"/>
        <v>772700.27912623284</v>
      </c>
      <c r="H31" s="157">
        <f t="shared" si="18"/>
        <v>1011207.9460656196</v>
      </c>
      <c r="I31" s="157">
        <f t="shared" si="18"/>
        <v>1786488.6725354199</v>
      </c>
      <c r="J31" s="157">
        <f t="shared" si="18"/>
        <v>2327862.8199450318</v>
      </c>
      <c r="K31" s="157">
        <f t="shared" si="18"/>
        <v>3166220.9942776891</v>
      </c>
      <c r="L31" s="157">
        <f t="shared" si="18"/>
        <v>3796118.4945421121</v>
      </c>
      <c r="M31" s="157">
        <f t="shared" si="18"/>
        <v>3940184.299915811</v>
      </c>
      <c r="N31" s="150">
        <f>SUM(N24:N29)</f>
        <v>24032016.454347007</v>
      </c>
      <c r="O31" s="170" t="s">
        <v>133</v>
      </c>
    </row>
    <row r="32" spans="1:15" x14ac:dyDescent="0.3">
      <c r="A32" s="128"/>
      <c r="B32" s="158"/>
      <c r="C32" s="158"/>
      <c r="D32" s="158"/>
      <c r="E32" s="158"/>
      <c r="F32" s="158"/>
      <c r="G32" s="158"/>
      <c r="H32" s="158"/>
      <c r="I32" s="158"/>
      <c r="J32" s="158"/>
      <c r="K32" s="158"/>
      <c r="L32" s="158"/>
      <c r="M32" s="158"/>
      <c r="N32" s="173"/>
      <c r="O32" s="128"/>
    </row>
    <row r="33" spans="1:15" x14ac:dyDescent="0.3">
      <c r="A33" s="194" t="s">
        <v>134</v>
      </c>
      <c r="N33" s="149"/>
      <c r="O33" s="153" t="s">
        <v>134</v>
      </c>
    </row>
    <row r="34" spans="1:15" x14ac:dyDescent="0.3">
      <c r="A34" s="58" t="s">
        <v>33</v>
      </c>
      <c r="B34" s="582">
        <f>'CTLV 1st Year 2017 Complex'!AS78</f>
        <v>137287.31255208334</v>
      </c>
      <c r="C34" s="121">
        <f>'CTLV 1st Year 2017 Complex'!AX78</f>
        <v>145369.27812500001</v>
      </c>
      <c r="D34" s="121">
        <f>'CTLV 1st Year 2017 Complex'!BC78</f>
        <v>112870.51416666668</v>
      </c>
      <c r="E34" s="121">
        <f>'CTLV 1st Year 2017 Complex'!BH78</f>
        <v>86520.011666666673</v>
      </c>
      <c r="F34" s="121">
        <f>'CTLV 1st Year 2017 Complex'!BM78</f>
        <v>38974.08666666667</v>
      </c>
      <c r="G34" s="121">
        <f>'CTLV 1st Year 2017 Complex'!BR78</f>
        <v>45307.995833333334</v>
      </c>
      <c r="H34" s="121">
        <f>'CTLV 1st Year 2017 Complex'!BW78</f>
        <v>57694.285416666666</v>
      </c>
      <c r="I34" s="121">
        <f>'CTLV 1st Year 2017 Complex'!CB78</f>
        <v>96286.971666666679</v>
      </c>
      <c r="J34" s="121">
        <f>'CTLV 1st Year 2017 Complex'!CG78</f>
        <v>122813.23333333332</v>
      </c>
      <c r="K34" s="121">
        <f>'CTLV 1st Year 2017 Complex'!CL78</f>
        <v>166707.45270833332</v>
      </c>
      <c r="L34" s="121">
        <f>'CTLV 1st Year 2017 Complex'!CQ78</f>
        <v>183797.70354166668</v>
      </c>
      <c r="M34" s="121">
        <f>'CTLV 1st Year 2017 Complex'!CV78</f>
        <v>188064.30416666664</v>
      </c>
      <c r="N34" s="149">
        <f t="shared" ref="N34:N40" si="19">SUM(B34:M34)</f>
        <v>1381693.1498437501</v>
      </c>
      <c r="O34" s="95" t="s">
        <v>33</v>
      </c>
    </row>
    <row r="35" spans="1:15" x14ac:dyDescent="0.3">
      <c r="A35" s="58" t="s">
        <v>66</v>
      </c>
      <c r="B35" s="121">
        <f>'CTLV 1st Year 2017 Complex'!AS83</f>
        <v>71385.986145833333</v>
      </c>
      <c r="C35" s="121">
        <f>'CTLV 1st Year 2017 Complex'!AX83</f>
        <v>76079.518750000003</v>
      </c>
      <c r="D35" s="121">
        <f>'CTLV 1st Year 2017 Complex'!BC83</f>
        <v>59969.231666666674</v>
      </c>
      <c r="E35" s="121">
        <f>'CTLV 1st Year 2017 Complex'!BH83</f>
        <v>47500.274600000004</v>
      </c>
      <c r="F35" s="121">
        <f>'CTLV 1st Year 2017 Complex'!BM83</f>
        <v>21966.477866666668</v>
      </c>
      <c r="G35" s="121">
        <f>'CTLV 1st Year 2017 Complex'!BR83</f>
        <v>26128.761500000001</v>
      </c>
      <c r="H35" s="121">
        <f>'CTLV 1st Year 2017 Complex'!BW83</f>
        <v>34039.885500000004</v>
      </c>
      <c r="I35" s="121">
        <f>'CTLV 1st Year 2017 Complex'!CB83</f>
        <v>58388.223666666672</v>
      </c>
      <c r="J35" s="121">
        <f>'CTLV 1st Year 2017 Complex'!CG83</f>
        <v>76144.991999999998</v>
      </c>
      <c r="K35" s="121">
        <f>'CTLV 1st Year 2017 Complex'!CL83</f>
        <v>106114.33072499998</v>
      </c>
      <c r="L35" s="121">
        <f>'CTLV 1st Year 2017 Complex'!CQ83</f>
        <v>119581.33518333331</v>
      </c>
      <c r="M35" s="121">
        <f>'CTLV 1st Year 2017 Complex'!CV83</f>
        <v>124999.47483333333</v>
      </c>
      <c r="N35" s="149">
        <f t="shared" si="19"/>
        <v>822298.49243749992</v>
      </c>
      <c r="O35" s="95" t="s">
        <v>66</v>
      </c>
    </row>
    <row r="36" spans="1:15" x14ac:dyDescent="0.3">
      <c r="A36" s="58" t="s">
        <v>70</v>
      </c>
      <c r="B36" s="121">
        <f>'CTLV 1st Year 2017 Complex'!AS88</f>
        <v>34321.828138020835</v>
      </c>
      <c r="C36" s="121">
        <f>'CTLV 1st Year 2017 Complex'!AX88</f>
        <v>109026.95859374999</v>
      </c>
      <c r="D36" s="121">
        <f>'CTLV 1st Year 2017 Complex'!BC88</f>
        <v>84652.885624999995</v>
      </c>
      <c r="E36" s="121">
        <f>'CTLV 1st Year 2017 Complex'!BH88</f>
        <v>64890.008750000001</v>
      </c>
      <c r="F36" s="121">
        <f>'CTLV 1st Year 2017 Complex'!BM88</f>
        <v>31179.269333333334</v>
      </c>
      <c r="G36" s="121">
        <f>'CTLV 1st Year 2017 Complex'!BR88</f>
        <v>36246.396666666675</v>
      </c>
      <c r="H36" s="121">
        <f>'CTLV 1st Year 2017 Complex'!BW88</f>
        <v>49040.142604166664</v>
      </c>
      <c r="I36" s="121">
        <f>'CTLV 1st Year 2017 Complex'!CB88</f>
        <v>81843.925916666674</v>
      </c>
      <c r="J36" s="121">
        <f>'CTLV 1st Year 2017 Complex'!CG88</f>
        <v>110531.91</v>
      </c>
      <c r="K36" s="121">
        <f>'CTLV 1st Year 2017 Complex'!CL88</f>
        <v>150036.70743750001</v>
      </c>
      <c r="L36" s="121">
        <f>'CTLV 1st Year 2017 Complex'!CQ88</f>
        <v>174607.81836458331</v>
      </c>
      <c r="M36" s="121">
        <f>'CTLV 1st Year 2017 Complex'!CV88</f>
        <v>188064.30416666664</v>
      </c>
      <c r="N36" s="149">
        <f t="shared" si="19"/>
        <v>1114442.155596354</v>
      </c>
      <c r="O36" s="95" t="s">
        <v>70</v>
      </c>
    </row>
    <row r="37" spans="1:15" x14ac:dyDescent="0.3">
      <c r="A37" s="58" t="s">
        <v>35</v>
      </c>
      <c r="B37" s="121">
        <f>'CTLV 1st Year 2017 Complex'!AS95</f>
        <v>0</v>
      </c>
      <c r="C37" s="121">
        <f>'CTLV 1st Year 2017 Complex'!AX95</f>
        <v>29199.917207021485</v>
      </c>
      <c r="D37" s="121">
        <f>'CTLV 1st Year 2017 Complex'!BC95</f>
        <v>21962.970947414062</v>
      </c>
      <c r="E37" s="121">
        <f>'CTLV 1st Year 2017 Complex'!BH95</f>
        <v>16361.885148421876</v>
      </c>
      <c r="F37" s="121">
        <f>'CTLV 1st Year 2017 Complex'!BM95</f>
        <v>18660.116545875</v>
      </c>
      <c r="G37" s="121">
        <f>'CTLV 1st Year 2017 Complex'!BR95</f>
        <v>18811.341218232421</v>
      </c>
      <c r="H37" s="121">
        <f>'CTLV 1st Year 2017 Complex'!BW95</f>
        <v>21087.336162070311</v>
      </c>
      <c r="I37" s="121">
        <f>'CTLV 1st Year 2017 Complex'!CB95</f>
        <v>51655.983578015621</v>
      </c>
      <c r="J37" s="121">
        <f>'CTLV 1st Year 2017 Complex'!CG95</f>
        <v>65215.924433437496</v>
      </c>
      <c r="K37" s="121">
        <f>'CTLV 1st Year 2017 Complex'!CL95</f>
        <v>79971.770812289062</v>
      </c>
      <c r="L37" s="121">
        <f>'CTLV 1st Year 2017 Complex'!CQ95</f>
        <v>125897.62920147656</v>
      </c>
      <c r="M37" s="121">
        <f>'CTLV 1st Year 2017 Complex'!CV95</f>
        <v>127394.72602828125</v>
      </c>
      <c r="N37" s="586">
        <f t="shared" si="19"/>
        <v>576219.60128253512</v>
      </c>
      <c r="O37" s="95" t="s">
        <v>35</v>
      </c>
    </row>
    <row r="38" spans="1:15" x14ac:dyDescent="0.3">
      <c r="A38" s="58" t="s">
        <v>34</v>
      </c>
      <c r="B38" s="121">
        <f>'CTLV 1st Year 2017 Complex'!AS100</f>
        <v>9841.7045533333348</v>
      </c>
      <c r="C38" s="121">
        <f>'CTLV 1st Year 2017 Complex'!AX100</f>
        <v>10651.8169</v>
      </c>
      <c r="D38" s="121">
        <f>'CTLV 1st Year 2017 Complex'!BC100</f>
        <v>8011.8564533333338</v>
      </c>
      <c r="E38" s="121">
        <f>'CTLV 1st Year 2017 Complex'!BH100</f>
        <v>11937.280746666667</v>
      </c>
      <c r="F38" s="121">
        <f>'CTLV 1st Year 2017 Complex'!BM100</f>
        <v>6807.0105599999997</v>
      </c>
      <c r="G38" s="121">
        <f>'CTLV 1st Year 2017 Complex'!BR100</f>
        <v>6862.1756999999998</v>
      </c>
      <c r="H38" s="121">
        <f>'CTLV 1st Year 2017 Complex'!BW100</f>
        <v>11538.651399999999</v>
      </c>
      <c r="I38" s="121">
        <f>'CTLV 1st Year 2017 Complex'!CB100</f>
        <v>18843.549280000003</v>
      </c>
      <c r="J38" s="121">
        <f>'CTLV 1st Year 2017 Complex'!CG100</f>
        <v>25685.105599999999</v>
      </c>
      <c r="K38" s="121">
        <f>'CTLV 1st Year 2017 Complex'!CL100</f>
        <v>38897.12672</v>
      </c>
      <c r="L38" s="121">
        <f>'CTLV 1st Year 2017 Complex'!CQ100</f>
        <v>45926.106053333337</v>
      </c>
      <c r="M38" s="121">
        <f>'CTLV 1st Year 2017 Complex'!CV100</f>
        <v>46472.23093333334</v>
      </c>
      <c r="N38" s="586">
        <f t="shared" si="19"/>
        <v>241474.61489999999</v>
      </c>
      <c r="O38" s="95" t="s">
        <v>34</v>
      </c>
    </row>
    <row r="39" spans="1:15" x14ac:dyDescent="0.3">
      <c r="A39" s="58" t="s">
        <v>63</v>
      </c>
      <c r="B39" s="121">
        <f>'CTLV 1st Year 2017 Complex'!AS105</f>
        <v>4305.7457420833334</v>
      </c>
      <c r="C39" s="121">
        <f>'CTLV 1st Year 2017 Complex'!AX105</f>
        <v>4660.1698937500005</v>
      </c>
      <c r="D39" s="121">
        <f>'CTLV 1st Year 2017 Complex'!BC105</f>
        <v>3505.1871983333335</v>
      </c>
      <c r="E39" s="121">
        <f>'CTLV 1st Year 2017 Complex'!BH105</f>
        <v>5222.5603266666667</v>
      </c>
      <c r="F39" s="121">
        <f>'CTLV 1st Year 2017 Complex'!BM105</f>
        <v>2978.0671200000002</v>
      </c>
      <c r="G39" s="121">
        <f>'CTLV 1st Year 2017 Complex'!BR105</f>
        <v>3002.2018687499999</v>
      </c>
      <c r="H39" s="121">
        <f>'CTLV 1st Year 2017 Complex'!BW105</f>
        <v>5048.1599875000002</v>
      </c>
      <c r="I39" s="121">
        <f>'CTLV 1st Year 2017 Complex'!CB105</f>
        <v>8244.0528099999992</v>
      </c>
      <c r="J39" s="121">
        <f>'CTLV 1st Year 2017 Complex'!CG105</f>
        <v>10408.1558</v>
      </c>
      <c r="K39" s="121">
        <f>'CTLV 1st Year 2017 Complex'!CL105</f>
        <v>17017.492939999996</v>
      </c>
      <c r="L39" s="121">
        <f>'CTLV 1st Year 2017 Complex'!CQ105</f>
        <v>20092.671398333332</v>
      </c>
      <c r="M39" s="121">
        <f>'CTLV 1st Year 2017 Complex'!CV105</f>
        <v>20331.601033333332</v>
      </c>
      <c r="N39" s="586">
        <f t="shared" si="19"/>
        <v>104816.06611874999</v>
      </c>
      <c r="O39" s="95" t="s">
        <v>63</v>
      </c>
    </row>
    <row r="40" spans="1:15" x14ac:dyDescent="0.3">
      <c r="A40" s="58" t="s">
        <v>215</v>
      </c>
      <c r="B40" s="121">
        <f>'CTLV 1st Year 2017 Complex'!AS107</f>
        <v>0</v>
      </c>
      <c r="C40" s="121">
        <f>'CTLV 1st Year 2017 Complex'!AX107</f>
        <v>0</v>
      </c>
      <c r="D40" s="121">
        <f>'CTLV 1st Year 2017 Complex'!BC107</f>
        <v>0</v>
      </c>
      <c r="E40" s="121">
        <f>'CTLV 1st Year 2017 Complex'!BH107</f>
        <v>0</v>
      </c>
      <c r="F40" s="121">
        <f>'CTLV 1st Year 2017 Complex'!BM107</f>
        <v>0</v>
      </c>
      <c r="G40" s="121">
        <f>'CTLV 1st Year 2017 Complex'!BR107</f>
        <v>0</v>
      </c>
      <c r="H40" s="121">
        <f>'CTLV 1st Year 2017 Complex'!BW107</f>
        <v>0</v>
      </c>
      <c r="I40" s="121">
        <f>'CTLV 1st Year 2017 Complex'!CB107</f>
        <v>0</v>
      </c>
      <c r="J40" s="121">
        <f>'CTLV 1st Year 2017 Complex'!CG107</f>
        <v>0</v>
      </c>
      <c r="K40" s="121">
        <f>'CTLV 1st Year 2017 Complex'!CL107</f>
        <v>0</v>
      </c>
      <c r="L40" s="121">
        <f>'CTLV 1st Year 2017 Complex'!CQ107</f>
        <v>0</v>
      </c>
      <c r="M40" s="121">
        <f>'CTLV 1st Year 2017 Complex'!CV107</f>
        <v>0</v>
      </c>
      <c r="N40" s="149">
        <f t="shared" si="19"/>
        <v>0</v>
      </c>
      <c r="O40" s="147" t="s">
        <v>215</v>
      </c>
    </row>
    <row r="41" spans="1:15" ht="15" thickBot="1" x14ac:dyDescent="0.35">
      <c r="A41" s="569" t="s">
        <v>135</v>
      </c>
      <c r="B41" s="379">
        <f t="shared" ref="B41:H41" si="20">SUM(B34:B40)</f>
        <v>257142.57713135416</v>
      </c>
      <c r="C41" s="379">
        <f t="shared" si="20"/>
        <v>374987.65946952149</v>
      </c>
      <c r="D41" s="379">
        <f t="shared" si="20"/>
        <v>290972.64605741407</v>
      </c>
      <c r="E41" s="379">
        <f t="shared" si="20"/>
        <v>232432.02123842188</v>
      </c>
      <c r="F41" s="379">
        <f t="shared" si="20"/>
        <v>120565.02809254167</v>
      </c>
      <c r="G41" s="379">
        <f t="shared" si="20"/>
        <v>136358.87278698245</v>
      </c>
      <c r="H41" s="379">
        <f t="shared" si="20"/>
        <v>178448.46107040363</v>
      </c>
      <c r="I41" s="379">
        <f t="shared" ref="I41:N41" si="21">SUM(I34:I40)</f>
        <v>315262.70691801567</v>
      </c>
      <c r="J41" s="379">
        <f t="shared" si="21"/>
        <v>410799.32116677082</v>
      </c>
      <c r="K41" s="379">
        <f t="shared" si="21"/>
        <v>558744.88134312234</v>
      </c>
      <c r="L41" s="379">
        <f t="shared" si="21"/>
        <v>669903.26374272653</v>
      </c>
      <c r="M41" s="379">
        <f t="shared" si="21"/>
        <v>695326.64116161445</v>
      </c>
      <c r="N41" s="150">
        <f t="shared" si="21"/>
        <v>4240944.0801788894</v>
      </c>
      <c r="O41" s="137" t="s">
        <v>135</v>
      </c>
    </row>
    <row r="42" spans="1:15" x14ac:dyDescent="0.3">
      <c r="A42" s="570"/>
      <c r="C42" s="121"/>
      <c r="N42" s="60"/>
      <c r="O42" s="60"/>
    </row>
    <row r="43" spans="1:15" ht="15" thickBot="1" x14ac:dyDescent="0.35">
      <c r="A43" s="507" t="s">
        <v>243</v>
      </c>
      <c r="N43" s="60"/>
      <c r="O43" s="507" t="s">
        <v>243</v>
      </c>
    </row>
    <row r="44" spans="1:15" x14ac:dyDescent="0.3">
      <c r="A44" s="194"/>
      <c r="N44" s="60"/>
      <c r="O44" s="373"/>
    </row>
    <row r="45" spans="1:15" x14ac:dyDescent="0.3">
      <c r="A45" s="175" t="s">
        <v>137</v>
      </c>
      <c r="J45" s="58"/>
      <c r="N45" s="109"/>
      <c r="O45" s="192" t="s">
        <v>137</v>
      </c>
    </row>
    <row r="46" spans="1:15" x14ac:dyDescent="0.3">
      <c r="A46" s="60" t="s">
        <v>9</v>
      </c>
      <c r="B46" s="162">
        <f>'CTLV 1st Year 2017 Complex'!AS13</f>
        <v>2000</v>
      </c>
      <c r="C46" s="121">
        <f t="shared" ref="C46:H46" si="22">B46</f>
        <v>2000</v>
      </c>
      <c r="D46" s="121">
        <f t="shared" si="22"/>
        <v>2000</v>
      </c>
      <c r="E46" s="121">
        <f t="shared" si="22"/>
        <v>2000</v>
      </c>
      <c r="F46" s="121">
        <f t="shared" si="22"/>
        <v>2000</v>
      </c>
      <c r="G46" s="121">
        <f t="shared" si="22"/>
        <v>2000</v>
      </c>
      <c r="H46" s="121">
        <f t="shared" si="22"/>
        <v>2000</v>
      </c>
      <c r="I46" s="121">
        <f>H46</f>
        <v>2000</v>
      </c>
      <c r="J46" s="183">
        <f>I46</f>
        <v>2000</v>
      </c>
      <c r="K46" s="121">
        <f t="shared" ref="K46:M48" si="23">J46</f>
        <v>2000</v>
      </c>
      <c r="L46" s="121">
        <f t="shared" si="23"/>
        <v>2000</v>
      </c>
      <c r="M46" s="121">
        <f t="shared" si="23"/>
        <v>2000</v>
      </c>
      <c r="N46" s="149">
        <f>SUM(B46:M46)</f>
        <v>24000</v>
      </c>
      <c r="O46" s="164" t="s">
        <v>9</v>
      </c>
    </row>
    <row r="47" spans="1:15" x14ac:dyDescent="0.3">
      <c r="A47" s="60" t="s">
        <v>4</v>
      </c>
      <c r="B47" s="565">
        <f>'CTLV 1st Year 2017 Complex'!AS14</f>
        <v>2000</v>
      </c>
      <c r="C47" s="121">
        <f t="shared" ref="C47:H47" si="24">B47</f>
        <v>2000</v>
      </c>
      <c r="D47" s="121">
        <f t="shared" si="24"/>
        <v>2000</v>
      </c>
      <c r="E47" s="121">
        <f t="shared" si="24"/>
        <v>2000</v>
      </c>
      <c r="F47" s="121">
        <f t="shared" si="24"/>
        <v>2000</v>
      </c>
      <c r="G47" s="121">
        <f t="shared" si="24"/>
        <v>2000</v>
      </c>
      <c r="H47" s="121">
        <f t="shared" si="24"/>
        <v>2000</v>
      </c>
      <c r="I47" s="121">
        <f>H47</f>
        <v>2000</v>
      </c>
      <c r="J47" s="183">
        <f>I47</f>
        <v>2000</v>
      </c>
      <c r="K47" s="121">
        <f t="shared" si="23"/>
        <v>2000</v>
      </c>
      <c r="L47" s="121">
        <f t="shared" si="23"/>
        <v>2000</v>
      </c>
      <c r="M47" s="121">
        <f t="shared" si="23"/>
        <v>2000</v>
      </c>
      <c r="N47" s="149">
        <f>SUM(B47:M47)</f>
        <v>24000</v>
      </c>
      <c r="O47" s="164" t="s">
        <v>4</v>
      </c>
    </row>
    <row r="48" spans="1:15" x14ac:dyDescent="0.3">
      <c r="A48" s="60" t="s">
        <v>67</v>
      </c>
      <c r="B48" s="162">
        <f>'CTLV 1st Year 2017 Complex'!AS15</f>
        <v>10000</v>
      </c>
      <c r="C48" s="121">
        <f t="shared" ref="C48:H48" si="25">B48</f>
        <v>10000</v>
      </c>
      <c r="D48" s="121">
        <f t="shared" si="25"/>
        <v>10000</v>
      </c>
      <c r="E48" s="121">
        <f t="shared" si="25"/>
        <v>10000</v>
      </c>
      <c r="F48" s="121">
        <f t="shared" si="25"/>
        <v>10000</v>
      </c>
      <c r="G48" s="121">
        <f t="shared" si="25"/>
        <v>10000</v>
      </c>
      <c r="H48" s="121">
        <f t="shared" si="25"/>
        <v>10000</v>
      </c>
      <c r="I48" s="121">
        <f>H48</f>
        <v>10000</v>
      </c>
      <c r="J48" s="183">
        <f>I48</f>
        <v>10000</v>
      </c>
      <c r="K48" s="121">
        <f t="shared" si="23"/>
        <v>10000</v>
      </c>
      <c r="L48" s="121">
        <f t="shared" si="23"/>
        <v>10000</v>
      </c>
      <c r="M48" s="121">
        <f t="shared" si="23"/>
        <v>10000</v>
      </c>
      <c r="N48" s="149">
        <f>SUM(B48:M48)</f>
        <v>120000</v>
      </c>
      <c r="O48" s="164" t="s">
        <v>67</v>
      </c>
    </row>
    <row r="49" spans="1:15" x14ac:dyDescent="0.3">
      <c r="A49" s="60" t="s">
        <v>7</v>
      </c>
      <c r="B49" s="121"/>
      <c r="C49" s="121"/>
      <c r="D49" s="121"/>
      <c r="E49" s="121"/>
      <c r="F49" s="121"/>
      <c r="G49" s="121"/>
      <c r="H49" s="121"/>
      <c r="I49" s="121"/>
      <c r="J49" s="183"/>
      <c r="K49" s="121"/>
      <c r="L49" s="121"/>
      <c r="M49" s="121"/>
      <c r="N49" s="149">
        <f>SUM(B49:M49)</f>
        <v>0</v>
      </c>
      <c r="O49" s="164" t="s">
        <v>7</v>
      </c>
    </row>
    <row r="50" spans="1:15" x14ac:dyDescent="0.3">
      <c r="A50" s="60" t="s">
        <v>5</v>
      </c>
      <c r="B50" s="162">
        <f>'CTLV 1st Year 2017 Complex'!AS17</f>
        <v>25000</v>
      </c>
      <c r="C50" s="121">
        <f t="shared" ref="C50:H50" si="26">B50</f>
        <v>25000</v>
      </c>
      <c r="D50" s="121">
        <f t="shared" si="26"/>
        <v>25000</v>
      </c>
      <c r="E50" s="121">
        <f t="shared" si="26"/>
        <v>25000</v>
      </c>
      <c r="F50" s="121">
        <f t="shared" si="26"/>
        <v>25000</v>
      </c>
      <c r="G50" s="121">
        <f t="shared" si="26"/>
        <v>25000</v>
      </c>
      <c r="H50" s="121">
        <f t="shared" si="26"/>
        <v>25000</v>
      </c>
      <c r="I50" s="121">
        <f>H50</f>
        <v>25000</v>
      </c>
      <c r="J50" s="567">
        <f>I50</f>
        <v>25000</v>
      </c>
      <c r="K50" s="121">
        <f>J50</f>
        <v>25000</v>
      </c>
      <c r="L50" s="121">
        <f>K50</f>
        <v>25000</v>
      </c>
      <c r="M50" s="121">
        <f>L50</f>
        <v>25000</v>
      </c>
      <c r="N50" s="149">
        <f>SUM(B50:M50)</f>
        <v>300000</v>
      </c>
      <c r="O50" s="164" t="s">
        <v>5</v>
      </c>
    </row>
    <row r="51" spans="1:15" ht="15" thickBot="1" x14ac:dyDescent="0.35">
      <c r="A51" s="110" t="s">
        <v>139</v>
      </c>
      <c r="B51" s="157">
        <f t="shared" ref="B51:N51" si="27">SUM(B46:B50)</f>
        <v>39000</v>
      </c>
      <c r="C51" s="157">
        <f t="shared" si="27"/>
        <v>39000</v>
      </c>
      <c r="D51" s="157">
        <f t="shared" si="27"/>
        <v>39000</v>
      </c>
      <c r="E51" s="157">
        <f t="shared" si="27"/>
        <v>39000</v>
      </c>
      <c r="F51" s="157">
        <f t="shared" si="27"/>
        <v>39000</v>
      </c>
      <c r="G51" s="157">
        <f t="shared" si="27"/>
        <v>39000</v>
      </c>
      <c r="H51" s="157">
        <f t="shared" si="27"/>
        <v>39000</v>
      </c>
      <c r="I51" s="157">
        <f t="shared" si="27"/>
        <v>39000</v>
      </c>
      <c r="J51" s="566">
        <f>SUM(J46:J50)</f>
        <v>39000</v>
      </c>
      <c r="K51" s="157">
        <f>SUM(K46:K50)</f>
        <v>39000</v>
      </c>
      <c r="L51" s="157">
        <f>SUM(L46:L50)</f>
        <v>39000</v>
      </c>
      <c r="M51" s="157">
        <f>SUM(M46:M50)</f>
        <v>39000</v>
      </c>
      <c r="N51" s="174">
        <f t="shared" si="27"/>
        <v>468000</v>
      </c>
      <c r="O51" s="77" t="s">
        <v>139</v>
      </c>
    </row>
    <row r="52" spans="1:15" x14ac:dyDescent="0.3">
      <c r="A52" s="176" t="s">
        <v>138</v>
      </c>
      <c r="N52" s="381"/>
      <c r="O52" s="176" t="s">
        <v>138</v>
      </c>
    </row>
    <row r="53" spans="1:15" x14ac:dyDescent="0.3">
      <c r="A53" s="185" t="s">
        <v>212</v>
      </c>
      <c r="B53" s="121">
        <f>'CTLV 1st Year 2017 Complex'!AS20</f>
        <v>26071.411070709633</v>
      </c>
      <c r="C53" s="121">
        <f>'CTLV 1st Year 2017 Complex'!AX20</f>
        <v>33436.728716845093</v>
      </c>
      <c r="D53" s="121">
        <f>'CTLV 1st Year 2017 Complex'!BC20</f>
        <v>28185.790378588379</v>
      </c>
      <c r="E53" s="121">
        <f>'CTLV 1st Year 2017 Complex'!BH20</f>
        <v>24527.001327401369</v>
      </c>
      <c r="F53" s="121">
        <f>'CTLV 1st Year 2017 Complex'!BM20</f>
        <v>17535.314255783855</v>
      </c>
      <c r="G53" s="121">
        <f>'CTLV 1st Year 2017 Complex'!BR20</f>
        <v>18522.429549186403</v>
      </c>
      <c r="H53" s="121">
        <f>'CTLV 1st Year 2017 Complex'!BW20</f>
        <v>21153.028816900227</v>
      </c>
      <c r="I53" s="121">
        <f>'CTLV 1st Year 2017 Complex'!CB20</f>
        <v>29703.919182375979</v>
      </c>
      <c r="J53" s="183">
        <f>'CTLV 1st Year 2017 Complex'!CG20</f>
        <v>35674.957572923173</v>
      </c>
      <c r="K53" s="121">
        <f>'CTLV 1st Year 2017 Complex'!CL20</f>
        <v>44921.555083945146</v>
      </c>
      <c r="L53" s="121">
        <f>'CTLV 1st Year 2017 Complex'!CQ20</f>
        <v>51868.953983920408</v>
      </c>
      <c r="M53" s="121">
        <f>'CTLV 1st Year 2017 Complex'!CV20</f>
        <v>53457.915072600903</v>
      </c>
      <c r="N53" s="149">
        <f>SUM(B53:M53)</f>
        <v>385059.00501118053</v>
      </c>
      <c r="O53" s="131" t="s">
        <v>245</v>
      </c>
    </row>
    <row r="54" spans="1:15" x14ac:dyDescent="0.3">
      <c r="A54" s="60" t="s">
        <v>213</v>
      </c>
      <c r="B54" s="121">
        <f>'CTLV 1st Year 2017 Complex'!AS21</f>
        <v>18035.705535354817</v>
      </c>
      <c r="C54" s="121">
        <f>'CTLV 1st Year 2017 Complex'!AX21</f>
        <v>21718.364358422547</v>
      </c>
      <c r="D54" s="121">
        <f>'CTLV 1st Year 2017 Complex'!BC21</f>
        <v>19092.895189294191</v>
      </c>
      <c r="E54" s="121">
        <f>'CTLV 1st Year 2017 Complex'!BH21</f>
        <v>17263.500663700685</v>
      </c>
      <c r="F54" s="121">
        <f>'CTLV 1st Year 2017 Complex'!BM21</f>
        <v>13767.657127891927</v>
      </c>
      <c r="G54" s="121">
        <f>'CTLV 1st Year 2017 Complex'!BR21</f>
        <v>14261.214774593202</v>
      </c>
      <c r="H54" s="121">
        <f>'CTLV 1st Year 2017 Complex'!BW21</f>
        <v>15576.514408450113</v>
      </c>
      <c r="I54" s="121">
        <f>'CTLV 1st Year 2017 Complex'!CB21</f>
        <v>19851.959591187988</v>
      </c>
      <c r="J54" s="183">
        <f>'CTLV 1st Year 2017 Complex'!CG21</f>
        <v>22837.478786461586</v>
      </c>
      <c r="K54" s="121">
        <f>'CTLV 1st Year 2017 Complex'!CL21</f>
        <v>27460.777541972573</v>
      </c>
      <c r="L54" s="121">
        <f>'CTLV 1st Year 2017 Complex'!CQ21</f>
        <v>30934.476991960204</v>
      </c>
      <c r="M54" s="121">
        <f>'CTLV 1st Year 2017 Complex'!CV21</f>
        <v>31728.957536300451</v>
      </c>
      <c r="N54" s="586">
        <f>SUM(B54:M54)</f>
        <v>252529.50250559027</v>
      </c>
      <c r="O54" s="164" t="s">
        <v>213</v>
      </c>
    </row>
    <row r="55" spans="1:15" x14ac:dyDescent="0.3">
      <c r="A55" s="177" t="s">
        <v>155</v>
      </c>
      <c r="B55" s="121">
        <f>'CTLV 1st Year 2017 Complex'!AS22</f>
        <v>14017.852767677408</v>
      </c>
      <c r="C55" s="121">
        <f>'CTLV 1st Year 2017 Complex'!AX22</f>
        <v>15859.182179211273</v>
      </c>
      <c r="D55" s="121">
        <f>'CTLV 1st Year 2017 Complex'!BC22</f>
        <v>14546.447594647096</v>
      </c>
      <c r="E55" s="121">
        <f>'CTLV 1st Year 2017 Complex'!BH22</f>
        <v>13631.750331850342</v>
      </c>
      <c r="F55" s="121">
        <f>'CTLV 1st Year 2017 Complex'!BM22</f>
        <v>11883.828563945965</v>
      </c>
      <c r="G55" s="121">
        <f>'CTLV 1st Year 2017 Complex'!BR22</f>
        <v>12130.607387296601</v>
      </c>
      <c r="H55" s="121">
        <f>'CTLV 1st Year 2017 Complex'!BW22</f>
        <v>12788.257204225058</v>
      </c>
      <c r="I55" s="121">
        <f>'CTLV 1st Year 2017 Complex'!CB22</f>
        <v>14925.979795593994</v>
      </c>
      <c r="J55" s="183">
        <f>'CTLV 1st Year 2017 Complex'!CG22</f>
        <v>16418.739393230793</v>
      </c>
      <c r="K55" s="121">
        <f>'CTLV 1st Year 2017 Complex'!CL22</f>
        <v>18730.388770986287</v>
      </c>
      <c r="L55" s="121">
        <f>'CTLV 1st Year 2017 Complex'!CQ22</f>
        <v>20467.238495980102</v>
      </c>
      <c r="M55" s="121">
        <f>'CTLV 1st Year 2017 Complex'!CV22</f>
        <v>20864.478768150228</v>
      </c>
      <c r="N55" s="149">
        <f>SUM(B55:M55)</f>
        <v>186264.75125279516</v>
      </c>
      <c r="O55" s="164" t="s">
        <v>155</v>
      </c>
    </row>
    <row r="56" spans="1:15" x14ac:dyDescent="0.3">
      <c r="A56" s="58" t="s">
        <v>156</v>
      </c>
      <c r="B56" s="162">
        <f>'CTLV 1st Year 2017 Complex'!AS23</f>
        <v>0</v>
      </c>
      <c r="C56" s="121">
        <f>B56</f>
        <v>0</v>
      </c>
      <c r="D56" s="121">
        <f t="shared" ref="C56:H56" si="28">C56</f>
        <v>0</v>
      </c>
      <c r="E56" s="121">
        <f t="shared" si="28"/>
        <v>0</v>
      </c>
      <c r="F56" s="121">
        <f t="shared" si="28"/>
        <v>0</v>
      </c>
      <c r="G56" s="121">
        <f t="shared" si="28"/>
        <v>0</v>
      </c>
      <c r="H56" s="121">
        <f t="shared" si="28"/>
        <v>0</v>
      </c>
      <c r="I56" s="121">
        <f>H56</f>
        <v>0</v>
      </c>
      <c r="J56" s="183"/>
      <c r="K56" s="162">
        <f>'CTLV 1st Year 2017 Complex'!CL23</f>
        <v>25000</v>
      </c>
      <c r="L56" s="121">
        <f t="shared" ref="K56:M57" si="29">K56</f>
        <v>25000</v>
      </c>
      <c r="M56" s="121">
        <f t="shared" si="29"/>
        <v>25000</v>
      </c>
      <c r="N56" s="149">
        <f>SUM(B56:M56)</f>
        <v>75000</v>
      </c>
      <c r="O56" s="95" t="s">
        <v>156</v>
      </c>
    </row>
    <row r="57" spans="1:15" x14ac:dyDescent="0.3">
      <c r="A57" s="184" t="s">
        <v>157</v>
      </c>
      <c r="B57" s="162">
        <f>'CTLV 1st Year 2017 Complex'!AS24</f>
        <v>25000</v>
      </c>
      <c r="C57" s="121">
        <f t="shared" ref="C57:H57" si="30">B57</f>
        <v>25000</v>
      </c>
      <c r="D57" s="121">
        <f t="shared" si="30"/>
        <v>25000</v>
      </c>
      <c r="E57" s="121">
        <f t="shared" si="30"/>
        <v>25000</v>
      </c>
      <c r="F57" s="121">
        <f t="shared" si="30"/>
        <v>25000</v>
      </c>
      <c r="G57" s="121">
        <f t="shared" si="30"/>
        <v>25000</v>
      </c>
      <c r="H57" s="121">
        <f t="shared" si="30"/>
        <v>25000</v>
      </c>
      <c r="I57" s="121">
        <f>H57</f>
        <v>25000</v>
      </c>
      <c r="J57" s="162">
        <f>'CTLV 1st Year 2017 Complex'!CG24</f>
        <v>40000</v>
      </c>
      <c r="K57" s="121">
        <f t="shared" si="29"/>
        <v>40000</v>
      </c>
      <c r="L57" s="121">
        <f t="shared" si="29"/>
        <v>40000</v>
      </c>
      <c r="M57" s="121">
        <f t="shared" si="29"/>
        <v>40000</v>
      </c>
      <c r="N57" s="149">
        <f>SUM(B57:M57)</f>
        <v>360000</v>
      </c>
      <c r="O57" s="189" t="s">
        <v>157</v>
      </c>
    </row>
    <row r="58" spans="1:15" ht="15" thickBot="1" x14ac:dyDescent="0.35">
      <c r="A58" s="110" t="s">
        <v>140</v>
      </c>
      <c r="B58" s="157">
        <f t="shared" ref="B58:H58" si="31">SUM(B53:B57)</f>
        <v>83124.969373741857</v>
      </c>
      <c r="C58" s="157">
        <f t="shared" si="31"/>
        <v>96014.275254478911</v>
      </c>
      <c r="D58" s="157">
        <f t="shared" si="31"/>
        <v>86825.133162529659</v>
      </c>
      <c r="E58" s="157">
        <f t="shared" si="31"/>
        <v>80422.252322952394</v>
      </c>
      <c r="F58" s="157">
        <f t="shared" si="31"/>
        <v>68186.799947621737</v>
      </c>
      <c r="G58" s="157">
        <f t="shared" si="31"/>
        <v>69914.251711076213</v>
      </c>
      <c r="H58" s="157">
        <f t="shared" si="31"/>
        <v>74517.800429575393</v>
      </c>
      <c r="I58" s="157">
        <f t="shared" ref="I58:N58" si="32">SUM(I53:I57)</f>
        <v>89481.85856915795</v>
      </c>
      <c r="J58" s="157">
        <f t="shared" si="32"/>
        <v>114931.17575261556</v>
      </c>
      <c r="K58" s="157">
        <f t="shared" si="32"/>
        <v>156112.721396904</v>
      </c>
      <c r="L58" s="157">
        <f t="shared" si="32"/>
        <v>168270.66947186072</v>
      </c>
      <c r="M58" s="157">
        <f t="shared" si="32"/>
        <v>171051.35137705159</v>
      </c>
      <c r="N58" s="174">
        <f t="shared" si="32"/>
        <v>1258853.258769566</v>
      </c>
      <c r="O58" s="77" t="s">
        <v>232</v>
      </c>
    </row>
    <row r="59" spans="1:15" x14ac:dyDescent="0.3">
      <c r="A59" s="176" t="s">
        <v>142</v>
      </c>
      <c r="B59" s="121"/>
      <c r="C59" s="121"/>
      <c r="D59" s="121"/>
      <c r="E59" s="121"/>
      <c r="F59" s="121"/>
      <c r="G59" s="121"/>
      <c r="H59" s="121"/>
      <c r="I59" s="121"/>
      <c r="J59" s="121"/>
      <c r="K59" s="121"/>
      <c r="L59" s="121"/>
      <c r="M59" s="121"/>
      <c r="N59" s="119"/>
      <c r="O59" s="176" t="s">
        <v>142</v>
      </c>
    </row>
    <row r="60" spans="1:15" x14ac:dyDescent="0.3">
      <c r="A60" s="60" t="s">
        <v>10</v>
      </c>
      <c r="B60" s="121">
        <f>'CTLV 1st Year 2017 Complex'!AS27</f>
        <v>23081.58087733333</v>
      </c>
      <c r="C60" s="121">
        <f>'CTLV 1st Year 2017 Complex'!AX27</f>
        <v>23969.333987999998</v>
      </c>
      <c r="D60" s="121">
        <f>'CTLV 1st Year 2017 Complex'!BC27</f>
        <v>18820.36594613333</v>
      </c>
      <c r="E60" s="121">
        <f>'CTLV 1st Year 2017 Complex'!BH27</f>
        <v>17755.062213333331</v>
      </c>
      <c r="F60" s="121">
        <f>'CTLV 1st Year 2017 Complex'!BM27</f>
        <v>14204.049770666665</v>
      </c>
      <c r="G60" s="121">
        <f>'CTLV 1st Year 2017 Complex'!BR27</f>
        <v>13671.397904266665</v>
      </c>
      <c r="H60" s="121">
        <f>'CTLV 1st Year 2017 Complex'!BW27</f>
        <v>13671.397904266665</v>
      </c>
      <c r="I60" s="121">
        <f>'CTLV 1st Year 2017 Complex'!CB27</f>
        <v>14204.049770666665</v>
      </c>
      <c r="J60" s="121">
        <f>'CTLV 1st Year 2017 Complex'!CG27</f>
        <v>15979.555991999998</v>
      </c>
      <c r="K60" s="121">
        <f>'CTLV 1st Year 2017 Complex'!CL27</f>
        <v>17755.062213333331</v>
      </c>
      <c r="L60" s="121">
        <f>'CTLV 1st Year 2017 Complex'!CQ27</f>
        <v>19530.568434666664</v>
      </c>
      <c r="M60" s="121">
        <f>'CTLV 1st Year 2017 Complex'!CV27</f>
        <v>20418.321545333329</v>
      </c>
      <c r="N60" s="172">
        <f>SUM(B60:M60)</f>
        <v>213060.74655999997</v>
      </c>
      <c r="O60" s="164" t="s">
        <v>10</v>
      </c>
    </row>
    <row r="61" spans="1:15" x14ac:dyDescent="0.3">
      <c r="A61" s="60" t="s">
        <v>12</v>
      </c>
      <c r="B61" s="121">
        <f t="shared" ref="B61:I61" si="33">B60*33%</f>
        <v>7616.9216895199997</v>
      </c>
      <c r="C61" s="121">
        <f t="shared" si="33"/>
        <v>7909.8802160400001</v>
      </c>
      <c r="D61" s="121">
        <f t="shared" si="33"/>
        <v>6210.7207622239994</v>
      </c>
      <c r="E61" s="121">
        <f t="shared" si="33"/>
        <v>5859.1705303999997</v>
      </c>
      <c r="F61" s="121">
        <f t="shared" si="33"/>
        <v>4687.3364243199994</v>
      </c>
      <c r="G61" s="121">
        <f t="shared" si="33"/>
        <v>4511.5613084079996</v>
      </c>
      <c r="H61" s="121">
        <f t="shared" si="33"/>
        <v>4511.5613084079996</v>
      </c>
      <c r="I61" s="121">
        <f t="shared" si="33"/>
        <v>4687.3364243199994</v>
      </c>
      <c r="J61" s="121">
        <f>J60*33%</f>
        <v>5273.2534773599991</v>
      </c>
      <c r="K61" s="121">
        <f>K60*33%</f>
        <v>5859.1705303999997</v>
      </c>
      <c r="L61" s="121">
        <f>L60*33%</f>
        <v>6445.0875834399994</v>
      </c>
      <c r="M61" s="121">
        <f>M60*33%</f>
        <v>6738.0461099599988</v>
      </c>
      <c r="N61" s="172">
        <f>SUM(B61:M61)</f>
        <v>70310.046364799986</v>
      </c>
      <c r="O61" s="164" t="s">
        <v>12</v>
      </c>
    </row>
    <row r="62" spans="1:15" x14ac:dyDescent="0.3">
      <c r="A62" s="60" t="s">
        <v>1</v>
      </c>
      <c r="B62" s="121">
        <f>'CTLV 1st Year 2017 Complex'!AS30</f>
        <v>0</v>
      </c>
      <c r="C62" s="121">
        <f>'CTLV 1st Year 2017 Complex'!AX30</f>
        <v>0</v>
      </c>
      <c r="D62" s="121">
        <f>'CTLV 1st Year 2017 Complex'!BC30</f>
        <v>0</v>
      </c>
      <c r="E62" s="121">
        <f>'CTLV 1st Year 2017 Complex'!BH30</f>
        <v>0</v>
      </c>
      <c r="F62" s="121">
        <f>'CTLV 1st Year 2017 Complex'!BM30</f>
        <v>0</v>
      </c>
      <c r="G62" s="121">
        <f>'CTLV 1st Year 2017 Complex'!BR30</f>
        <v>0</v>
      </c>
      <c r="H62" s="121">
        <f>'CTLV 1st Year 2017 Complex'!BW30</f>
        <v>0</v>
      </c>
      <c r="I62" s="121">
        <f>'CTLV 1st Year 2017 Complex'!CB30</f>
        <v>0</v>
      </c>
      <c r="J62" s="121">
        <f>'CTLV 1st Year 2017 Complex'!CG30</f>
        <v>0</v>
      </c>
      <c r="K62" s="121">
        <f>'CTLV 1st Year 2017 Complex'!CL30</f>
        <v>0</v>
      </c>
      <c r="L62" s="121">
        <f>'CTLV 1st Year 2017 Complex'!CQ30</f>
        <v>0</v>
      </c>
      <c r="M62" s="121">
        <f>'CTLV 1st Year 2017 Complex'!CV30</f>
        <v>0</v>
      </c>
      <c r="N62" s="172">
        <f>SUM(B62:M62)</f>
        <v>0</v>
      </c>
      <c r="O62" s="164" t="s">
        <v>1</v>
      </c>
    </row>
    <row r="63" spans="1:15" ht="15" thickBot="1" x14ac:dyDescent="0.35">
      <c r="A63" s="110" t="s">
        <v>11</v>
      </c>
      <c r="B63" s="156">
        <f t="shared" ref="B63:L63" si="34">SUM(B60:B62)</f>
        <v>30698.502566853331</v>
      </c>
      <c r="C63" s="156">
        <f t="shared" si="34"/>
        <v>31879.214204039999</v>
      </c>
      <c r="D63" s="156">
        <f t="shared" si="34"/>
        <v>25031.086708357328</v>
      </c>
      <c r="E63" s="156">
        <f t="shared" si="34"/>
        <v>23614.23274373333</v>
      </c>
      <c r="F63" s="156">
        <f t="shared" si="34"/>
        <v>18891.386194986662</v>
      </c>
      <c r="G63" s="156">
        <f t="shared" si="34"/>
        <v>18182.959212674665</v>
      </c>
      <c r="H63" s="156">
        <f t="shared" si="34"/>
        <v>18182.959212674665</v>
      </c>
      <c r="I63" s="156">
        <f t="shared" si="34"/>
        <v>18891.386194986662</v>
      </c>
      <c r="J63" s="156">
        <f t="shared" si="34"/>
        <v>21252.809469359996</v>
      </c>
      <c r="K63" s="156">
        <f t="shared" si="34"/>
        <v>23614.23274373333</v>
      </c>
      <c r="L63" s="156">
        <f t="shared" si="34"/>
        <v>25975.656018106663</v>
      </c>
      <c r="M63" s="156">
        <f>SUM(M60:M62)</f>
        <v>27156.367655293328</v>
      </c>
      <c r="N63" s="179">
        <f>SUM(N60:N62)</f>
        <v>283370.79292479996</v>
      </c>
      <c r="O63" s="77" t="s">
        <v>11</v>
      </c>
    </row>
    <row r="64" spans="1:15" x14ac:dyDescent="0.3">
      <c r="A64" s="557" t="s">
        <v>255</v>
      </c>
      <c r="B64" s="122"/>
      <c r="C64" s="122"/>
      <c r="D64" s="122"/>
      <c r="E64" s="122"/>
      <c r="F64" s="122"/>
      <c r="G64" s="122"/>
      <c r="H64" s="122"/>
      <c r="I64" s="122"/>
      <c r="J64" s="122"/>
      <c r="K64" s="122"/>
      <c r="L64" s="122"/>
      <c r="M64" s="122"/>
      <c r="N64" s="183"/>
      <c r="O64" s="561" t="s">
        <v>255</v>
      </c>
    </row>
    <row r="65" spans="1:15" x14ac:dyDescent="0.3">
      <c r="A65" s="177" t="s">
        <v>258</v>
      </c>
      <c r="B65" s="122">
        <f>'CTLV 1st Year 2017 Complex'!AS33</f>
        <v>17311.185657999999</v>
      </c>
      <c r="C65" s="122">
        <f>'CTLV 1st Year 2017 Complex'!AX33</f>
        <v>17977.000490999999</v>
      </c>
      <c r="D65" s="122">
        <f>'CTLV 1st Year 2017 Complex'!BC33</f>
        <v>14115.274459599997</v>
      </c>
      <c r="E65" s="122">
        <f>'CTLV 1st Year 2017 Complex'!BH33</f>
        <v>13316.296659999998</v>
      </c>
      <c r="F65" s="122">
        <f>'CTLV 1st Year 2017 Complex'!BM33</f>
        <v>10653.037327999999</v>
      </c>
      <c r="G65" s="122">
        <f>'CTLV 1st Year 2017 Complex'!BR33</f>
        <v>10253.5484282</v>
      </c>
      <c r="H65" s="122">
        <f>'CTLV 1st Year 2017 Complex'!BW33</f>
        <v>10253.5484282</v>
      </c>
      <c r="I65" s="122">
        <f>'CTLV 1st Year 2017 Complex'!CB33</f>
        <v>10653.037327999999</v>
      </c>
      <c r="J65" s="122">
        <f>'CTLV 1st Year 2017 Complex'!CG33</f>
        <v>11984.666993999999</v>
      </c>
      <c r="K65" s="122">
        <f>'CTLV 1st Year 2017 Complex'!CL33</f>
        <v>13316.296659999998</v>
      </c>
      <c r="L65" s="122">
        <f>'CTLV 1st Year 2017 Complex'!CQ33</f>
        <v>14647.926325999997</v>
      </c>
      <c r="M65" s="122">
        <f>'CTLV 1st Year 2017 Complex'!CV33</f>
        <v>15313.741158999997</v>
      </c>
      <c r="N65" s="172">
        <f>SUM(B65:M65)</f>
        <v>159795.55991999997</v>
      </c>
      <c r="O65" s="558" t="s">
        <v>258</v>
      </c>
    </row>
    <row r="66" spans="1:15" x14ac:dyDescent="0.3">
      <c r="A66" s="177" t="s">
        <v>256</v>
      </c>
      <c r="B66" s="122">
        <f>'CTLV 1st Year 2017 Complex'!AS34</f>
        <v>5712.6912671399996</v>
      </c>
      <c r="C66" s="122">
        <f>'CTLV 1st Year 2017 Complex'!AX34</f>
        <v>5932.4101620299998</v>
      </c>
      <c r="D66" s="122">
        <f>'CTLV 1st Year 2017 Complex'!BC34</f>
        <v>4658.0405716679998</v>
      </c>
      <c r="E66" s="122">
        <f>'CTLV 1st Year 2017 Complex'!BH34</f>
        <v>4394.3778978</v>
      </c>
      <c r="F66" s="122">
        <f>'CTLV 1st Year 2017 Complex'!BM34</f>
        <v>3515.5023182399996</v>
      </c>
      <c r="G66" s="122">
        <f>'CTLV 1st Year 2017 Complex'!BR34</f>
        <v>3383.6709813060002</v>
      </c>
      <c r="H66" s="122">
        <f>'CTLV 1st Year 2017 Complex'!BW34</f>
        <v>3383.6709813060002</v>
      </c>
      <c r="I66" s="122">
        <f>'CTLV 1st Year 2017 Complex'!CB34</f>
        <v>3515.5023182399996</v>
      </c>
      <c r="J66" s="122">
        <f>'CTLV 1st Year 2017 Complex'!CG34</f>
        <v>3954.94010802</v>
      </c>
      <c r="K66" s="122">
        <f>'CTLV 1st Year 2017 Complex'!CL34</f>
        <v>4394.3778978</v>
      </c>
      <c r="L66" s="122">
        <f>'CTLV 1st Year 2017 Complex'!CQ34</f>
        <v>4833.8156875799996</v>
      </c>
      <c r="M66" s="122">
        <f>'CTLV 1st Year 2017 Complex'!CV34</f>
        <v>5053.5345824699998</v>
      </c>
      <c r="N66" s="172">
        <f>SUM(B66:M66)</f>
        <v>52732.534773599989</v>
      </c>
      <c r="O66" s="558" t="s">
        <v>256</v>
      </c>
    </row>
    <row r="67" spans="1:15" x14ac:dyDescent="0.3">
      <c r="A67" s="177" t="s">
        <v>260</v>
      </c>
      <c r="B67" s="122">
        <f>'CTLV 1st Year 2017 Complex'!AS35</f>
        <v>0</v>
      </c>
      <c r="C67" s="122">
        <f>'CTLV 1st Year 2017 Complex'!AX35</f>
        <v>0</v>
      </c>
      <c r="D67" s="122">
        <f>'CTLV 1st Year 2017 Complex'!BC35</f>
        <v>0</v>
      </c>
      <c r="E67" s="122">
        <f>'CTLV 1st Year 2017 Complex'!BH35</f>
        <v>0</v>
      </c>
      <c r="F67" s="122">
        <f>'CTLV 1st Year 2017 Complex'!BM35</f>
        <v>0</v>
      </c>
      <c r="G67" s="122">
        <f>'CTLV 1st Year 2017 Complex'!BR35</f>
        <v>0</v>
      </c>
      <c r="H67" s="122">
        <f>'CTLV 1st Year 2017 Complex'!BW35</f>
        <v>0</v>
      </c>
      <c r="I67" s="122">
        <f>'CTLV 1st Year 2017 Complex'!CB35</f>
        <v>0</v>
      </c>
      <c r="J67" s="122">
        <f>'CTLV 1st Year 2017 Complex'!CG35</f>
        <v>5000</v>
      </c>
      <c r="K67" s="122">
        <f>'CTLV 1st Year 2017 Complex'!CL35</f>
        <v>5000</v>
      </c>
      <c r="L67" s="122">
        <f>'CTLV 1st Year 2017 Complex'!CQ35</f>
        <v>5000</v>
      </c>
      <c r="M67" s="122">
        <f>'CTLV 1st Year 2017 Complex'!CV35</f>
        <v>5000</v>
      </c>
      <c r="N67" s="172">
        <f>SUM(B67:M67)</f>
        <v>20000</v>
      </c>
      <c r="O67" s="558" t="s">
        <v>260</v>
      </c>
    </row>
    <row r="68" spans="1:15" ht="15" thickBot="1" x14ac:dyDescent="0.35">
      <c r="A68" s="180" t="s">
        <v>255</v>
      </c>
      <c r="B68" s="156">
        <f>SUM(B65:B67)</f>
        <v>23023.876925139997</v>
      </c>
      <c r="C68" s="156">
        <f t="shared" ref="C68:M68" si="35">SUM(C65:C67)</f>
        <v>23909.410653029998</v>
      </c>
      <c r="D68" s="156">
        <f t="shared" si="35"/>
        <v>18773.315031267997</v>
      </c>
      <c r="E68" s="156">
        <f t="shared" si="35"/>
        <v>17710.674557799997</v>
      </c>
      <c r="F68" s="156">
        <f t="shared" si="35"/>
        <v>14168.539646239999</v>
      </c>
      <c r="G68" s="156">
        <f t="shared" si="35"/>
        <v>13637.219409506</v>
      </c>
      <c r="H68" s="156">
        <f t="shared" si="35"/>
        <v>13637.219409506</v>
      </c>
      <c r="I68" s="156">
        <f t="shared" si="35"/>
        <v>14168.539646239999</v>
      </c>
      <c r="J68" s="156">
        <f t="shared" si="35"/>
        <v>20939.60710202</v>
      </c>
      <c r="K68" s="156">
        <f t="shared" si="35"/>
        <v>22710.674557799997</v>
      </c>
      <c r="L68" s="156">
        <f t="shared" si="35"/>
        <v>24481.742013579998</v>
      </c>
      <c r="M68" s="156">
        <f t="shared" si="35"/>
        <v>25367.275741469995</v>
      </c>
      <c r="N68" s="179">
        <f>SUM(N64:N67)</f>
        <v>232528.09469359997</v>
      </c>
      <c r="O68" s="191" t="s">
        <v>255</v>
      </c>
    </row>
    <row r="69" spans="1:15" x14ac:dyDescent="0.3">
      <c r="A69" s="176" t="s">
        <v>143</v>
      </c>
      <c r="B69" s="122"/>
      <c r="C69" s="122"/>
      <c r="D69" s="122"/>
      <c r="E69" s="122"/>
      <c r="F69" s="122"/>
      <c r="G69" s="122"/>
      <c r="H69" s="122"/>
      <c r="I69" s="122"/>
      <c r="J69" s="122"/>
      <c r="K69" s="122"/>
      <c r="L69" s="122"/>
      <c r="M69" s="122"/>
      <c r="N69" s="183"/>
      <c r="O69" s="176" t="s">
        <v>143</v>
      </c>
    </row>
    <row r="70" spans="1:15" x14ac:dyDescent="0.3">
      <c r="A70" s="184" t="s">
        <v>86</v>
      </c>
      <c r="B70" s="122">
        <f>'CTLV 1st Year 2017 Complex'!AS38</f>
        <v>30698.502566853331</v>
      </c>
      <c r="C70" s="122">
        <f>'CTLV 1st Year 2017 Complex'!AX38</f>
        <v>31879.214204039999</v>
      </c>
      <c r="D70" s="122">
        <f>'CTLV 1st Year 2017 Complex'!BC38</f>
        <v>25031.086708357328</v>
      </c>
      <c r="E70" s="122">
        <f>'CTLV 1st Year 2017 Complex'!BH38</f>
        <v>23614.23274373333</v>
      </c>
      <c r="F70" s="122">
        <f>'CTLV 1st Year 2017 Complex'!BM38</f>
        <v>18891.386194986662</v>
      </c>
      <c r="G70" s="122">
        <f>'CTLV 1st Year 2017 Complex'!BR38</f>
        <v>18182.959212674665</v>
      </c>
      <c r="H70" s="122">
        <f>'CTLV 1st Year 2017 Complex'!BW38</f>
        <v>18182.959212674665</v>
      </c>
      <c r="I70" s="122">
        <f>'CTLV 1st Year 2017 Complex'!CB38</f>
        <v>18891.386194986662</v>
      </c>
      <c r="J70" s="122">
        <f>'CTLV 1st Year 2017 Complex'!CG38</f>
        <v>21252.809469359996</v>
      </c>
      <c r="K70" s="122">
        <f>'CTLV 1st Year 2017 Complex'!CL38</f>
        <v>23614.23274373333</v>
      </c>
      <c r="L70" s="122">
        <f>'CTLV 1st Year 2017 Complex'!CQ38</f>
        <v>25975.656018106663</v>
      </c>
      <c r="M70" s="122">
        <f>'CTLV 1st Year 2017 Complex'!CV38</f>
        <v>27156.367655293328</v>
      </c>
      <c r="N70" s="172">
        <f>SUM(B70:M70)</f>
        <v>283370.79292479996</v>
      </c>
      <c r="O70" s="189" t="s">
        <v>86</v>
      </c>
    </row>
    <row r="71" spans="1:15" x14ac:dyDescent="0.3">
      <c r="A71" s="563" t="s">
        <v>261</v>
      </c>
      <c r="B71" s="122">
        <f>'CTLV 1st Year 2017 Complex'!AS39</f>
        <v>10000</v>
      </c>
      <c r="C71" s="122">
        <f>'CTLV 1st Year 2017 Complex'!AX39</f>
        <v>10000</v>
      </c>
      <c r="D71" s="122">
        <f>'CTLV 1st Year 2017 Complex'!BC39</f>
        <v>10000</v>
      </c>
      <c r="E71" s="122">
        <f>'CTLV 1st Year 2017 Complex'!BH39</f>
        <v>10000</v>
      </c>
      <c r="F71" s="122">
        <f>'CTLV 1st Year 2017 Complex'!BM39</f>
        <v>10000</v>
      </c>
      <c r="G71" s="122">
        <f>'CTLV 1st Year 2017 Complex'!BR39</f>
        <v>10000</v>
      </c>
      <c r="H71" s="122">
        <f>'CTLV 1st Year 2017 Complex'!BW39</f>
        <v>10000</v>
      </c>
      <c r="I71" s="122">
        <f>'CTLV 1st Year 2017 Complex'!CB39</f>
        <v>10000</v>
      </c>
      <c r="J71" s="122">
        <f>'CTLV 1st Year 2017 Complex'!CG39</f>
        <v>10000</v>
      </c>
      <c r="K71" s="122">
        <f>'CTLV 1st Year 2017 Complex'!CL39</f>
        <v>10000</v>
      </c>
      <c r="L71" s="122">
        <f>'CTLV 1st Year 2017 Complex'!CQ39</f>
        <v>10000</v>
      </c>
      <c r="M71" s="122">
        <f>'CTLV 1st Year 2017 Complex'!CV39</f>
        <v>10000</v>
      </c>
      <c r="N71" s="172">
        <f>SUM(B71:M71)</f>
        <v>120000</v>
      </c>
      <c r="O71" s="190" t="s">
        <v>261</v>
      </c>
    </row>
    <row r="72" spans="1:15" ht="15" thickBot="1" x14ac:dyDescent="0.35">
      <c r="A72" s="195" t="s">
        <v>141</v>
      </c>
      <c r="B72" s="156">
        <f t="shared" ref="B72:H72" si="36">SUM(B70:B71)</f>
        <v>40698.502566853334</v>
      </c>
      <c r="C72" s="156">
        <f t="shared" si="36"/>
        <v>41879.214204039999</v>
      </c>
      <c r="D72" s="156">
        <f t="shared" si="36"/>
        <v>35031.086708357325</v>
      </c>
      <c r="E72" s="156">
        <f t="shared" si="36"/>
        <v>33614.23274373333</v>
      </c>
      <c r="F72" s="156">
        <f t="shared" si="36"/>
        <v>28891.386194986662</v>
      </c>
      <c r="G72" s="156">
        <f t="shared" si="36"/>
        <v>28182.959212674665</v>
      </c>
      <c r="H72" s="156">
        <f t="shared" si="36"/>
        <v>28182.959212674665</v>
      </c>
      <c r="I72" s="156">
        <f>SUM(I70:I71)</f>
        <v>28891.386194986662</v>
      </c>
      <c r="J72" s="156">
        <f>SUM(J70:J71)</f>
        <v>31252.809469359996</v>
      </c>
      <c r="K72" s="156">
        <f>SUM(K70:K71)</f>
        <v>33614.23274373333</v>
      </c>
      <c r="L72" s="156">
        <f>SUM(L70:L71)</f>
        <v>35975.65601810666</v>
      </c>
      <c r="M72" s="156">
        <f>SUM(M70:M71)</f>
        <v>37156.367655293332</v>
      </c>
      <c r="N72" s="179">
        <f t="shared" ref="N72" si="37">SUM(N70:N71)</f>
        <v>403370.79292479996</v>
      </c>
      <c r="O72" s="191" t="s">
        <v>141</v>
      </c>
    </row>
    <row r="73" spans="1:15" x14ac:dyDescent="0.3">
      <c r="A73" s="126" t="s">
        <v>144</v>
      </c>
      <c r="B73" s="121"/>
      <c r="C73" s="121"/>
      <c r="D73" s="121"/>
      <c r="E73" s="121"/>
      <c r="F73" s="121"/>
      <c r="G73" s="121"/>
      <c r="H73" s="121"/>
      <c r="I73" s="121"/>
      <c r="J73" s="121"/>
      <c r="K73" s="121"/>
      <c r="L73" s="121"/>
      <c r="M73" s="121"/>
      <c r="N73" s="119"/>
      <c r="O73" s="126" t="s">
        <v>144</v>
      </c>
    </row>
    <row r="74" spans="1:15" x14ac:dyDescent="0.3">
      <c r="A74" s="186" t="s">
        <v>85</v>
      </c>
      <c r="B74" s="121">
        <f>'CTLV 1st Year 2017 Complex'!AS43</f>
        <v>0</v>
      </c>
      <c r="C74" s="121">
        <f>'CTLV 1st Year 2017 Complex'!AX43</f>
        <v>5992.3334969999996</v>
      </c>
      <c r="D74" s="121">
        <f>'CTLV 1st Year 2017 Complex'!BC43</f>
        <v>4705.0914865333325</v>
      </c>
      <c r="E74" s="121">
        <f>'CTLV 1st Year 2017 Complex'!BH43</f>
        <v>4438.7655533333327</v>
      </c>
      <c r="F74" s="121">
        <f>'CTLV 1st Year 2017 Complex'!BM43</f>
        <v>7102.0248853333323</v>
      </c>
      <c r="G74" s="121">
        <f>'CTLV 1st Year 2017 Complex'!BR43</f>
        <v>6835.6989521333326</v>
      </c>
      <c r="H74" s="121">
        <f>'CTLV 1st Year 2017 Complex'!BW43</f>
        <v>6835.6989521333326</v>
      </c>
      <c r="I74" s="121">
        <f>'CTLV 1st Year 2017 Complex'!CB43</f>
        <v>10653.037327999999</v>
      </c>
      <c r="J74" s="121">
        <f>'CTLV 1st Year 2017 Complex'!CG43</f>
        <v>11984.666993999999</v>
      </c>
      <c r="K74" s="121">
        <f>'CTLV 1st Year 2017 Complex'!CL43</f>
        <v>13316.296659999998</v>
      </c>
      <c r="L74" s="121">
        <f>'CTLV 1st Year 2017 Complex'!CQ43</f>
        <v>19530.568434666664</v>
      </c>
      <c r="M74" s="121">
        <f>'CTLV 1st Year 2017 Complex'!CV43</f>
        <v>20418.321545333329</v>
      </c>
      <c r="N74" s="172">
        <f>SUM(B74:M74)</f>
        <v>111812.50428846665</v>
      </c>
      <c r="O74" s="188" t="s">
        <v>85</v>
      </c>
    </row>
    <row r="75" spans="1:15" ht="15" thickBot="1" x14ac:dyDescent="0.35">
      <c r="A75" s="187" t="s">
        <v>16</v>
      </c>
      <c r="B75" s="156">
        <f t="shared" ref="B75" si="38">SUM(B74)</f>
        <v>0</v>
      </c>
      <c r="C75" s="156">
        <f t="shared" ref="C75" si="39">SUM(C74)</f>
        <v>5992.3334969999996</v>
      </c>
      <c r="D75" s="156">
        <f t="shared" ref="D75" si="40">SUM(D74)</f>
        <v>4705.0914865333325</v>
      </c>
      <c r="E75" s="156">
        <f t="shared" ref="E75" si="41">SUM(E74)</f>
        <v>4438.7655533333327</v>
      </c>
      <c r="F75" s="156">
        <f t="shared" ref="F75" si="42">SUM(F74)</f>
        <v>7102.0248853333323</v>
      </c>
      <c r="G75" s="156">
        <f t="shared" ref="G75" si="43">SUM(G74)</f>
        <v>6835.6989521333326</v>
      </c>
      <c r="H75" s="156">
        <f t="shared" ref="H75" si="44">SUM(H74)</f>
        <v>6835.6989521333326</v>
      </c>
      <c r="I75" s="156">
        <f t="shared" ref="I75" si="45">SUM(I74)</f>
        <v>10653.037327999999</v>
      </c>
      <c r="J75" s="156">
        <f>SUM(J74)</f>
        <v>11984.666993999999</v>
      </c>
      <c r="K75" s="156">
        <f>SUM(K74)</f>
        <v>13316.296659999998</v>
      </c>
      <c r="L75" s="156">
        <f>SUM(L74)</f>
        <v>19530.568434666664</v>
      </c>
      <c r="M75" s="156">
        <f>SUM(M74)</f>
        <v>20418.321545333329</v>
      </c>
      <c r="N75" s="179">
        <f t="shared" ref="N75" si="46">SUM(N73:N74)</f>
        <v>111812.50428846665</v>
      </c>
      <c r="O75" s="380" t="s">
        <v>16</v>
      </c>
    </row>
    <row r="76" spans="1:15" x14ac:dyDescent="0.3">
      <c r="A76" s="186"/>
      <c r="B76" s="121"/>
      <c r="C76" s="121"/>
      <c r="D76" s="121"/>
      <c r="E76" s="121"/>
      <c r="F76" s="121"/>
      <c r="G76" s="121"/>
      <c r="H76" s="121"/>
      <c r="I76" s="121"/>
      <c r="J76" s="121"/>
      <c r="K76" s="121"/>
      <c r="L76" s="121"/>
      <c r="M76" s="121"/>
      <c r="N76" s="119"/>
      <c r="O76" s="58"/>
    </row>
    <row r="77" spans="1:15" ht="15" thickBot="1" x14ac:dyDescent="0.35">
      <c r="A77" s="357" t="s">
        <v>146</v>
      </c>
      <c r="B77" s="359">
        <f>B51+B58+B63+B68+B72+B75</f>
        <v>216545.85143258853</v>
      </c>
      <c r="C77" s="359">
        <f t="shared" ref="C77:M77" si="47">C51+C58+C63+C68+C72+C75</f>
        <v>238674.44781258894</v>
      </c>
      <c r="D77" s="359">
        <f t="shared" si="47"/>
        <v>209365.71309704566</v>
      </c>
      <c r="E77" s="359">
        <f t="shared" si="47"/>
        <v>198800.15792155237</v>
      </c>
      <c r="F77" s="359">
        <f t="shared" si="47"/>
        <v>176240.13686916843</v>
      </c>
      <c r="G77" s="359">
        <f t="shared" si="47"/>
        <v>175753.0884980649</v>
      </c>
      <c r="H77" s="359">
        <f t="shared" si="47"/>
        <v>180356.63721656406</v>
      </c>
      <c r="I77" s="359">
        <f t="shared" si="47"/>
        <v>201086.2079333713</v>
      </c>
      <c r="J77" s="359">
        <f t="shared" si="47"/>
        <v>239361.06878735553</v>
      </c>
      <c r="K77" s="359">
        <f t="shared" si="47"/>
        <v>288368.15810217068</v>
      </c>
      <c r="L77" s="359">
        <f t="shared" si="47"/>
        <v>313234.2919563207</v>
      </c>
      <c r="M77" s="359">
        <f t="shared" si="47"/>
        <v>320149.68397444155</v>
      </c>
      <c r="N77" s="311">
        <f>N51+N58+N63+N68+N72+N75</f>
        <v>2757935.4436012325</v>
      </c>
      <c r="O77" s="358" t="s">
        <v>146</v>
      </c>
    </row>
    <row r="78" spans="1:15" ht="15" thickTop="1" x14ac:dyDescent="0.3">
      <c r="A78" s="55"/>
      <c r="B78" s="121"/>
      <c r="C78" s="121"/>
      <c r="D78" s="121"/>
      <c r="E78" s="121"/>
      <c r="F78" s="121"/>
      <c r="G78" s="121"/>
      <c r="H78" s="121"/>
      <c r="I78" s="121"/>
      <c r="J78" s="121"/>
      <c r="K78" s="121"/>
      <c r="L78" s="121"/>
      <c r="M78" s="121"/>
      <c r="N78" s="119"/>
      <c r="O78" s="58"/>
    </row>
    <row r="79" spans="1:15" ht="15" thickBot="1" x14ac:dyDescent="0.35">
      <c r="A79" s="134" t="s">
        <v>148</v>
      </c>
      <c r="B79" s="179">
        <f t="shared" ref="B79:I79" si="48">B41/4</f>
        <v>64285.644282838541</v>
      </c>
      <c r="C79" s="179">
        <f t="shared" si="48"/>
        <v>93746.914867380372</v>
      </c>
      <c r="D79" s="179">
        <f t="shared" si="48"/>
        <v>72743.161514353516</v>
      </c>
      <c r="E79" s="179">
        <f t="shared" si="48"/>
        <v>58108.005309605469</v>
      </c>
      <c r="F79" s="179">
        <f t="shared" si="48"/>
        <v>30141.257023135418</v>
      </c>
      <c r="G79" s="179">
        <f t="shared" si="48"/>
        <v>34089.718196745613</v>
      </c>
      <c r="H79" s="179">
        <f t="shared" si="48"/>
        <v>44612.115267600908</v>
      </c>
      <c r="I79" s="179">
        <f t="shared" si="48"/>
        <v>78815.676729503917</v>
      </c>
      <c r="J79" s="179">
        <f>J41/4</f>
        <v>102699.83029169271</v>
      </c>
      <c r="K79" s="179">
        <f>K41/4</f>
        <v>139686.22033578058</v>
      </c>
      <c r="L79" s="179">
        <f>L41/4</f>
        <v>167475.81593568163</v>
      </c>
      <c r="M79" s="179">
        <f>M41/4</f>
        <v>173831.66029040361</v>
      </c>
      <c r="N79" s="174">
        <f>SUM(B79:M79)</f>
        <v>1060236.0200447221</v>
      </c>
      <c r="O79" s="169" t="s">
        <v>148</v>
      </c>
    </row>
    <row r="80" spans="1:15" x14ac:dyDescent="0.3">
      <c r="A80" s="55"/>
      <c r="B80" s="121"/>
      <c r="C80" s="121"/>
      <c r="D80" s="121"/>
      <c r="E80" s="121"/>
      <c r="F80" s="121"/>
      <c r="G80" s="121"/>
      <c r="H80" s="121"/>
      <c r="I80" s="121"/>
      <c r="J80" s="121"/>
      <c r="K80" s="121"/>
      <c r="L80" s="121"/>
      <c r="M80" s="121"/>
      <c r="N80" s="119"/>
      <c r="O80" s="58"/>
    </row>
    <row r="81" spans="1:15" x14ac:dyDescent="0.3">
      <c r="A81" s="126" t="s">
        <v>151</v>
      </c>
      <c r="B81" s="121"/>
      <c r="C81" s="121"/>
      <c r="D81" s="121"/>
      <c r="E81" s="121"/>
      <c r="F81" s="121"/>
      <c r="G81" s="121"/>
      <c r="H81" s="121"/>
      <c r="I81" s="121"/>
      <c r="J81" s="121"/>
      <c r="K81" s="121"/>
      <c r="L81" s="121"/>
      <c r="M81" s="121"/>
      <c r="N81" s="119"/>
      <c r="O81" s="126" t="s">
        <v>151</v>
      </c>
    </row>
    <row r="82" spans="1:15" x14ac:dyDescent="0.3">
      <c r="A82" s="55"/>
      <c r="B82" s="121"/>
      <c r="C82" s="121"/>
      <c r="D82" s="121"/>
      <c r="E82" s="121"/>
      <c r="F82" s="121"/>
      <c r="G82" s="121"/>
      <c r="H82" s="121"/>
      <c r="I82" s="121"/>
      <c r="J82" s="121"/>
      <c r="K82" s="121"/>
      <c r="L82" s="121"/>
      <c r="M82" s="121"/>
      <c r="N82" s="119"/>
      <c r="O82" s="58"/>
    </row>
    <row r="83" spans="1:15" ht="15" thickBot="1" x14ac:dyDescent="0.35">
      <c r="A83" s="77" t="s">
        <v>126</v>
      </c>
      <c r="B83" s="178">
        <f t="shared" ref="B83:I83" si="49">B77+B79</f>
        <v>280831.4957154271</v>
      </c>
      <c r="C83" s="178">
        <f t="shared" si="49"/>
        <v>332421.36267996929</v>
      </c>
      <c r="D83" s="178">
        <f t="shared" si="49"/>
        <v>282108.87461139919</v>
      </c>
      <c r="E83" s="178">
        <f t="shared" si="49"/>
        <v>256908.16323115784</v>
      </c>
      <c r="F83" s="178">
        <f t="shared" si="49"/>
        <v>206381.39389230387</v>
      </c>
      <c r="G83" s="178">
        <f t="shared" si="49"/>
        <v>209842.80669481051</v>
      </c>
      <c r="H83" s="178">
        <f t="shared" si="49"/>
        <v>224968.75248416496</v>
      </c>
      <c r="I83" s="178">
        <f t="shared" si="49"/>
        <v>279901.88466287521</v>
      </c>
      <c r="J83" s="178">
        <f>J77+J79</f>
        <v>342060.89907904825</v>
      </c>
      <c r="K83" s="178">
        <f>K77+K79</f>
        <v>428054.37843795127</v>
      </c>
      <c r="L83" s="178">
        <f>L77+L79</f>
        <v>480710.10789200233</v>
      </c>
      <c r="M83" s="178">
        <f>M77+M79</f>
        <v>493981.34426484513</v>
      </c>
      <c r="N83" s="178">
        <f>SUM(B83:M83)</f>
        <v>3818171.4636459546</v>
      </c>
      <c r="O83" s="376" t="s">
        <v>126</v>
      </c>
    </row>
    <row r="84" spans="1:15" x14ac:dyDescent="0.3">
      <c r="A84" s="55"/>
      <c r="B84" s="121"/>
      <c r="C84" s="121"/>
      <c r="D84" s="121"/>
      <c r="E84" s="121"/>
      <c r="F84" s="121"/>
      <c r="G84" s="121"/>
      <c r="H84" s="121"/>
      <c r="I84" s="121"/>
      <c r="J84" s="121"/>
      <c r="K84" s="121"/>
      <c r="L84" s="121"/>
      <c r="M84" s="121"/>
      <c r="N84" s="119"/>
      <c r="O84" s="58"/>
    </row>
    <row r="85" spans="1:15" ht="15" thickBot="1" x14ac:dyDescent="0.35">
      <c r="A85" s="142" t="s">
        <v>8</v>
      </c>
      <c r="B85" s="125">
        <f t="shared" ref="B85:I85" si="50">B41</f>
        <v>257142.57713135416</v>
      </c>
      <c r="C85" s="125">
        <f t="shared" si="50"/>
        <v>374987.65946952149</v>
      </c>
      <c r="D85" s="125">
        <f t="shared" si="50"/>
        <v>290972.64605741407</v>
      </c>
      <c r="E85" s="125">
        <f t="shared" si="50"/>
        <v>232432.02123842188</v>
      </c>
      <c r="F85" s="125">
        <f t="shared" si="50"/>
        <v>120565.02809254167</v>
      </c>
      <c r="G85" s="125">
        <f t="shared" si="50"/>
        <v>136358.87278698245</v>
      </c>
      <c r="H85" s="125">
        <f t="shared" si="50"/>
        <v>178448.46107040363</v>
      </c>
      <c r="I85" s="125">
        <f t="shared" si="50"/>
        <v>315262.70691801567</v>
      </c>
      <c r="J85" s="125">
        <f>J41</f>
        <v>410799.32116677082</v>
      </c>
      <c r="K85" s="125">
        <f>K41</f>
        <v>558744.88134312234</v>
      </c>
      <c r="L85" s="125">
        <f>L41</f>
        <v>669903.26374272653</v>
      </c>
      <c r="M85" s="125">
        <f>M41</f>
        <v>695326.64116161445</v>
      </c>
      <c r="N85" s="125">
        <f>SUM(B85:M85)</f>
        <v>4240944.0801788885</v>
      </c>
      <c r="O85" s="142" t="s">
        <v>8</v>
      </c>
    </row>
    <row r="86" spans="1:15" x14ac:dyDescent="0.3">
      <c r="A86" s="55"/>
      <c r="B86" s="121"/>
      <c r="C86" s="121"/>
      <c r="D86" s="121"/>
      <c r="E86" s="121"/>
      <c r="F86" s="121"/>
      <c r="G86" s="121"/>
      <c r="H86" s="121"/>
      <c r="I86" s="121"/>
      <c r="J86" s="121"/>
      <c r="K86" s="121"/>
      <c r="L86" s="121"/>
      <c r="M86" s="121"/>
      <c r="N86" s="119"/>
      <c r="O86" s="58"/>
    </row>
    <row r="87" spans="1:15" ht="16.2" thickBot="1" x14ac:dyDescent="0.35">
      <c r="A87" s="360" t="s">
        <v>74</v>
      </c>
      <c r="B87" s="361">
        <f t="shared" ref="B87:I87" si="51">B85-B77-B79</f>
        <v>-23688.918584072911</v>
      </c>
      <c r="C87" s="361">
        <f t="shared" si="51"/>
        <v>42566.296789552172</v>
      </c>
      <c r="D87" s="361">
        <f t="shared" si="51"/>
        <v>8863.7714460148854</v>
      </c>
      <c r="E87" s="361">
        <f t="shared" si="51"/>
        <v>-24476.14199273596</v>
      </c>
      <c r="F87" s="361">
        <f t="shared" si="51"/>
        <v>-85816.365799762178</v>
      </c>
      <c r="G87" s="361">
        <f t="shared" si="51"/>
        <v>-73483.933907828061</v>
      </c>
      <c r="H87" s="361">
        <f t="shared" si="51"/>
        <v>-46520.291413761341</v>
      </c>
      <c r="I87" s="361">
        <f t="shared" si="51"/>
        <v>35360.822255140447</v>
      </c>
      <c r="J87" s="361">
        <f>J85-J77-J79</f>
        <v>68738.422087722589</v>
      </c>
      <c r="K87" s="361">
        <f>K85-K77-K79</f>
        <v>130690.50290517107</v>
      </c>
      <c r="L87" s="361">
        <f>L85-L77-L79</f>
        <v>189193.1558507242</v>
      </c>
      <c r="M87" s="361">
        <f>M85-M77-M79</f>
        <v>201345.29689676929</v>
      </c>
      <c r="N87" s="361">
        <f>N85-N77-N79</f>
        <v>422772.6165329339</v>
      </c>
      <c r="O87" s="360" t="s">
        <v>149</v>
      </c>
    </row>
    <row r="88" spans="1:15" ht="15" thickTop="1" x14ac:dyDescent="0.3">
      <c r="A88" s="55"/>
      <c r="B88" s="121"/>
      <c r="C88" s="121"/>
      <c r="D88" s="121"/>
      <c r="E88" s="121"/>
      <c r="F88" s="121"/>
      <c r="G88" s="121"/>
      <c r="H88" s="121"/>
      <c r="I88" s="121"/>
      <c r="J88" s="121"/>
      <c r="K88" s="121"/>
      <c r="L88" s="121"/>
      <c r="M88" s="121"/>
      <c r="N88" s="119"/>
      <c r="O88" s="58"/>
    </row>
    <row r="89" spans="1:15" x14ac:dyDescent="0.3">
      <c r="A89" s="58"/>
      <c r="I89" s="60"/>
      <c r="N89" s="60"/>
      <c r="O89" s="60"/>
    </row>
    <row r="90" spans="1:15" x14ac:dyDescent="0.3">
      <c r="A90" s="368" t="s">
        <v>147</v>
      </c>
      <c r="I90" s="60"/>
      <c r="N90" s="60"/>
      <c r="O90" s="374" t="s">
        <v>147</v>
      </c>
    </row>
    <row r="91" spans="1:15" x14ac:dyDescent="0.3">
      <c r="A91" s="364"/>
      <c r="I91" s="60"/>
      <c r="N91" s="60"/>
      <c r="O91" s="364"/>
    </row>
    <row r="92" spans="1:15" x14ac:dyDescent="0.3">
      <c r="A92" s="369" t="s">
        <v>16</v>
      </c>
      <c r="N92" s="109"/>
      <c r="O92" s="371" t="s">
        <v>16</v>
      </c>
    </row>
    <row r="93" spans="1:15" x14ac:dyDescent="0.3">
      <c r="A93" s="184" t="s">
        <v>3</v>
      </c>
      <c r="B93" s="121">
        <f>'CTLV 1st Year 2017 Complex'!AS50</f>
        <v>25000</v>
      </c>
      <c r="C93" s="121">
        <f>'CTLV 1st Year 2017 Complex'!AX50</f>
        <v>25000</v>
      </c>
      <c r="D93" s="121">
        <f>'CTLV 1st Year 2017 Complex'!BC50</f>
        <v>0</v>
      </c>
      <c r="E93" s="121">
        <f>'CTLV 1st Year 2017 Complex'!BH50</f>
        <v>25000</v>
      </c>
      <c r="F93" s="121">
        <f>'CTLV 1st Year 2017 Complex'!BM50</f>
        <v>25000</v>
      </c>
      <c r="G93" s="121">
        <f>'CTLV 1st Year 2017 Complex'!BR50</f>
        <v>0</v>
      </c>
      <c r="H93" s="121">
        <f>'CTLV 1st Year 2017 Complex'!BW50</f>
        <v>25000</v>
      </c>
      <c r="I93" s="121">
        <f>'CTLV 1st Year 2017 Complex'!CB50</f>
        <v>25000</v>
      </c>
      <c r="J93" s="121">
        <f>'CTLV 1st Year 2017 Complex'!CG50</f>
        <v>0</v>
      </c>
      <c r="K93" s="121">
        <f>'CTLV 1st Year 2017 Complex'!CL50</f>
        <v>25000</v>
      </c>
      <c r="L93" s="121">
        <f>'CTLV 1st Year 2017 Complex'!CQ50</f>
        <v>25000</v>
      </c>
      <c r="M93" s="121">
        <f>'CTLV 1st Year 2017 Complex'!CV50</f>
        <v>0</v>
      </c>
      <c r="N93" s="172">
        <f>SUM(B93:M93)</f>
        <v>200000</v>
      </c>
      <c r="O93" s="189" t="s">
        <v>3</v>
      </c>
    </row>
    <row r="94" spans="1:15" x14ac:dyDescent="0.3">
      <c r="A94" s="184" t="s">
        <v>17</v>
      </c>
      <c r="B94" s="121">
        <f>'CTLV 1st Year 2017 Complex'!AS51</f>
        <v>12500</v>
      </c>
      <c r="C94" s="121">
        <f>'CTLV 1st Year 2017 Complex'!AX51</f>
        <v>12500</v>
      </c>
      <c r="D94" s="121">
        <f>'CTLV 1st Year 2017 Complex'!BC51</f>
        <v>0</v>
      </c>
      <c r="E94" s="121">
        <f>'CTLV 1st Year 2017 Complex'!BH51</f>
        <v>12500</v>
      </c>
      <c r="F94" s="121">
        <f>'CTLV 1st Year 2017 Complex'!BM51</f>
        <v>12500</v>
      </c>
      <c r="G94" s="121">
        <f>'CTLV 1st Year 2017 Complex'!BR51</f>
        <v>0</v>
      </c>
      <c r="H94" s="121">
        <f>'CTLV 1st Year 2017 Complex'!BW51</f>
        <v>12500</v>
      </c>
      <c r="I94" s="121">
        <f>'CTLV 1st Year 2017 Complex'!CB51</f>
        <v>12500</v>
      </c>
      <c r="J94" s="121">
        <f>'CTLV 1st Year 2017 Complex'!CG51</f>
        <v>0</v>
      </c>
      <c r="K94" s="121">
        <f>'CTLV 1st Year 2017 Complex'!CL51</f>
        <v>12500</v>
      </c>
      <c r="L94" s="121">
        <f>'CTLV 1st Year 2017 Complex'!CQ51</f>
        <v>12500</v>
      </c>
      <c r="M94" s="121">
        <f>'CTLV 1st Year 2017 Complex'!CV51</f>
        <v>0</v>
      </c>
      <c r="N94" s="172">
        <f>SUM(B94:M94)</f>
        <v>100000</v>
      </c>
      <c r="O94" s="189" t="s">
        <v>17</v>
      </c>
    </row>
    <row r="95" spans="1:15" x14ac:dyDescent="0.3">
      <c r="A95" s="184" t="s">
        <v>92</v>
      </c>
      <c r="B95" s="121">
        <f>'CTLV 1st Year 2017 Complex'!AS52</f>
        <v>0</v>
      </c>
      <c r="C95" s="121">
        <f>'CTLV 1st Year 2017 Complex'!AX52</f>
        <v>75000</v>
      </c>
      <c r="D95" s="121">
        <f>'CTLV 1st Year 2017 Complex'!BC52</f>
        <v>0</v>
      </c>
      <c r="E95" s="121">
        <f>'CTLV 1st Year 2017 Complex'!BH52</f>
        <v>0</v>
      </c>
      <c r="F95" s="121">
        <f>'CTLV 1st Year 2017 Complex'!BM52</f>
        <v>75000</v>
      </c>
      <c r="G95" s="121">
        <f>'CTLV 1st Year 2017 Complex'!BR52</f>
        <v>0</v>
      </c>
      <c r="H95" s="121">
        <f>'CTLV 1st Year 2017 Complex'!BW52</f>
        <v>0</v>
      </c>
      <c r="I95" s="121">
        <f>'CTLV 1st Year 2017 Complex'!CB52</f>
        <v>75000</v>
      </c>
      <c r="J95" s="121">
        <f>'CTLV 1st Year 2017 Complex'!CG52</f>
        <v>0</v>
      </c>
      <c r="K95" s="121">
        <f>'CTLV 1st Year 2017 Complex'!CL52</f>
        <v>0</v>
      </c>
      <c r="L95" s="121">
        <f>'CTLV 1st Year 2017 Complex'!CQ52</f>
        <v>75000</v>
      </c>
      <c r="M95" s="121">
        <f>'CTLV 1st Year 2017 Complex'!CV52</f>
        <v>0</v>
      </c>
      <c r="N95" s="172">
        <f>SUM(B95:M95)</f>
        <v>300000</v>
      </c>
      <c r="O95" s="189" t="s">
        <v>92</v>
      </c>
    </row>
    <row r="96" spans="1:15" x14ac:dyDescent="0.3">
      <c r="A96" s="184"/>
      <c r="B96" s="121"/>
      <c r="C96" s="121"/>
      <c r="D96" s="121"/>
      <c r="E96" s="121"/>
      <c r="F96" s="121"/>
      <c r="G96" s="121"/>
      <c r="H96" s="121"/>
      <c r="I96" s="121"/>
      <c r="J96" s="121"/>
      <c r="K96" s="121"/>
      <c r="L96" s="121"/>
      <c r="M96" s="121"/>
      <c r="N96" s="109"/>
      <c r="O96" s="189"/>
    </row>
    <row r="97" spans="1:15" x14ac:dyDescent="0.3">
      <c r="A97" s="370" t="s">
        <v>5</v>
      </c>
      <c r="B97" s="121"/>
      <c r="C97" s="121"/>
      <c r="D97" s="121"/>
      <c r="E97" s="121"/>
      <c r="F97" s="121"/>
      <c r="G97" s="121"/>
      <c r="H97" s="121"/>
      <c r="I97" s="121"/>
      <c r="J97" s="121"/>
      <c r="K97" s="121"/>
      <c r="L97" s="121"/>
      <c r="M97" s="121"/>
      <c r="N97" s="109"/>
      <c r="O97" s="372" t="s">
        <v>5</v>
      </c>
    </row>
    <row r="98" spans="1:15" x14ac:dyDescent="0.3">
      <c r="A98" s="364" t="s">
        <v>125</v>
      </c>
      <c r="B98" s="121">
        <f>'CTLV 1st Year 2017 Complex'!AS55</f>
        <v>16071.411070709635</v>
      </c>
      <c r="C98" s="121">
        <f>'CTLV 1st Year 2017 Complex'!AX55</f>
        <v>23436.728716845093</v>
      </c>
      <c r="D98" s="121">
        <f>'CTLV 1st Year 2017 Complex'!BC55</f>
        <v>18185.790378588379</v>
      </c>
      <c r="E98" s="121">
        <f>'CTLV 1st Year 2017 Complex'!BH55</f>
        <v>14527.001327401367</v>
      </c>
      <c r="F98" s="121">
        <f>'CTLV 1st Year 2017 Complex'!BM55</f>
        <v>7535.3142557838546</v>
      </c>
      <c r="G98" s="121">
        <f>'CTLV 1st Year 2017 Complex'!BR55</f>
        <v>8522.4295491864032</v>
      </c>
      <c r="H98" s="121">
        <f>'CTLV 1st Year 2017 Complex'!BW55</f>
        <v>11153.028816900227</v>
      </c>
      <c r="I98" s="121">
        <f>'CTLV 1st Year 2017 Complex'!CB55</f>
        <v>19703.919182375979</v>
      </c>
      <c r="J98" s="121">
        <f>'CTLV 1st Year 2017 Complex'!CG55</f>
        <v>25674.957572923176</v>
      </c>
      <c r="K98" s="121">
        <f>'CTLV 1st Year 2017 Complex'!CL55</f>
        <v>34921.555083945146</v>
      </c>
      <c r="L98" s="121">
        <f>'CTLV 1st Year 2017 Complex'!CQ55</f>
        <v>41868.953983920408</v>
      </c>
      <c r="M98" s="121">
        <f>'CTLV 1st Year 2017 Complex'!CV55</f>
        <v>43457.915072600903</v>
      </c>
      <c r="N98" s="172">
        <f>SUM(B98:M98)</f>
        <v>265059.00501118053</v>
      </c>
      <c r="O98" s="367" t="s">
        <v>125</v>
      </c>
    </row>
    <row r="99" spans="1:15" x14ac:dyDescent="0.3">
      <c r="A99" s="364"/>
      <c r="B99" s="121"/>
      <c r="C99" s="121"/>
      <c r="D99" s="121"/>
      <c r="E99" s="121"/>
      <c r="F99" s="121"/>
      <c r="G99" s="121"/>
      <c r="H99" s="121"/>
      <c r="I99" s="121"/>
      <c r="J99" s="121"/>
      <c r="K99" s="121"/>
      <c r="L99" s="121"/>
      <c r="M99" s="121"/>
      <c r="N99" s="109"/>
      <c r="O99" s="367"/>
    </row>
    <row r="100" spans="1:15" ht="15" thickBot="1" x14ac:dyDescent="0.35">
      <c r="A100" s="365" t="s">
        <v>89</v>
      </c>
      <c r="B100" s="156">
        <f t="shared" ref="B100:I100" si="52">SUM(B93:B99)</f>
        <v>53571.411070709633</v>
      </c>
      <c r="C100" s="156">
        <f t="shared" si="52"/>
        <v>135936.7287168451</v>
      </c>
      <c r="D100" s="156">
        <f t="shared" si="52"/>
        <v>18185.790378588379</v>
      </c>
      <c r="E100" s="156">
        <f t="shared" si="52"/>
        <v>52027.001327401369</v>
      </c>
      <c r="F100" s="156">
        <f t="shared" si="52"/>
        <v>120035.31425578386</v>
      </c>
      <c r="G100" s="156">
        <f t="shared" si="52"/>
        <v>8522.4295491864032</v>
      </c>
      <c r="H100" s="156">
        <f t="shared" si="52"/>
        <v>48653.028816900231</v>
      </c>
      <c r="I100" s="156">
        <f t="shared" si="52"/>
        <v>132203.91918237598</v>
      </c>
      <c r="J100" s="156">
        <f>SUM(J93:J99)</f>
        <v>25674.957572923176</v>
      </c>
      <c r="K100" s="156">
        <f>SUM(K93:K99)</f>
        <v>72421.555083945146</v>
      </c>
      <c r="L100" s="156">
        <f>SUM(L93:L99)</f>
        <v>154368.95398392039</v>
      </c>
      <c r="M100" s="156">
        <f>SUM(M93:M99)</f>
        <v>43457.915072600903</v>
      </c>
      <c r="N100" s="174">
        <f>SUM(B100:M100)</f>
        <v>865059.00501118065</v>
      </c>
      <c r="O100" s="366" t="s">
        <v>89</v>
      </c>
    </row>
    <row r="101" spans="1:15" x14ac:dyDescent="0.3">
      <c r="A101" s="364"/>
      <c r="N101" s="109"/>
      <c r="O101" s="367"/>
    </row>
    <row r="102" spans="1:15" ht="15" thickBot="1" x14ac:dyDescent="0.35">
      <c r="A102" s="377" t="s">
        <v>145</v>
      </c>
      <c r="B102" s="375">
        <f t="shared" ref="B102:H102" si="53">B79</f>
        <v>64285.644282838541</v>
      </c>
      <c r="C102" s="375">
        <f t="shared" si="53"/>
        <v>93746.914867380372</v>
      </c>
      <c r="D102" s="375">
        <f t="shared" si="53"/>
        <v>72743.161514353516</v>
      </c>
      <c r="E102" s="375">
        <f t="shared" si="53"/>
        <v>58108.005309605469</v>
      </c>
      <c r="F102" s="375">
        <f t="shared" si="53"/>
        <v>30141.257023135418</v>
      </c>
      <c r="G102" s="375">
        <f t="shared" si="53"/>
        <v>34089.718196745613</v>
      </c>
      <c r="H102" s="375">
        <f t="shared" si="53"/>
        <v>44612.115267600908</v>
      </c>
      <c r="I102" s="375">
        <f>I79</f>
        <v>78815.676729503917</v>
      </c>
      <c r="J102" s="375">
        <f>J79</f>
        <v>102699.83029169271</v>
      </c>
      <c r="K102" s="375">
        <f>K79</f>
        <v>139686.22033578058</v>
      </c>
      <c r="L102" s="375">
        <f>L79</f>
        <v>167475.81593568163</v>
      </c>
      <c r="M102" s="375">
        <f>M79</f>
        <v>173831.66029040361</v>
      </c>
      <c r="N102" s="174">
        <f>SUM(B102:M102)</f>
        <v>1060236.0200447221</v>
      </c>
      <c r="O102" s="378" t="s">
        <v>145</v>
      </c>
    </row>
    <row r="103" spans="1:15" x14ac:dyDescent="0.3">
      <c r="N103" s="109"/>
      <c r="O103" s="164"/>
    </row>
    <row r="104" spans="1:15" ht="15" thickBot="1" x14ac:dyDescent="0.35">
      <c r="A104" s="59" t="s">
        <v>150</v>
      </c>
      <c r="B104" s="157">
        <f t="shared" ref="B104:H104" si="54">B102-B100</f>
        <v>10714.233212128907</v>
      </c>
      <c r="C104" s="157">
        <f t="shared" si="54"/>
        <v>-42189.813849464728</v>
      </c>
      <c r="D104" s="157">
        <f t="shared" si="54"/>
        <v>54557.371135765134</v>
      </c>
      <c r="E104" s="157">
        <f t="shared" si="54"/>
        <v>6081.0039822040999</v>
      </c>
      <c r="F104" s="157">
        <f t="shared" si="54"/>
        <v>-89894.05723264844</v>
      </c>
      <c r="G104" s="157">
        <f t="shared" si="54"/>
        <v>25567.288647559209</v>
      </c>
      <c r="H104" s="157">
        <f t="shared" si="54"/>
        <v>-4040.9135492993228</v>
      </c>
      <c r="I104" s="157">
        <f>I102-I100</f>
        <v>-53388.242452872058</v>
      </c>
      <c r="J104" s="157">
        <f>J102-J100</f>
        <v>77024.872718769533</v>
      </c>
      <c r="K104" s="157">
        <f>K102-K100</f>
        <v>67264.665251835439</v>
      </c>
      <c r="L104" s="157">
        <f>L102-L100</f>
        <v>13106.861951761239</v>
      </c>
      <c r="M104" s="157">
        <f>M102-M100</f>
        <v>130373.7452178027</v>
      </c>
      <c r="N104" s="174">
        <f>SUM(B104:M104)</f>
        <v>195177.01503354171</v>
      </c>
      <c r="O104" s="77" t="s">
        <v>150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310"/>
  <sheetViews>
    <sheetView zoomScale="90" zoomScaleNormal="90" workbookViewId="0">
      <pane ySplit="1" topLeftCell="A2" activePane="bottomLeft" state="frozen"/>
      <selection activeCell="I1" sqref="I1"/>
      <selection pane="bottomLeft" activeCell="B8" sqref="B8:B10"/>
    </sheetView>
  </sheetViews>
  <sheetFormatPr defaultRowHeight="14.4" x14ac:dyDescent="0.3"/>
  <cols>
    <col min="1" max="1" width="9" style="51" bestFit="1" customWidth="1"/>
    <col min="2" max="2" width="34.21875" style="51" customWidth="1"/>
    <col min="3" max="3" width="12.88671875" style="51" customWidth="1"/>
    <col min="4" max="6" width="10.5546875" style="51" customWidth="1"/>
    <col min="7" max="7" width="4.109375" style="51" customWidth="1"/>
    <col min="8" max="8" width="6.5546875" style="51" customWidth="1"/>
    <col min="9" max="9" width="6.6640625" style="51" customWidth="1"/>
    <col min="10" max="10" width="10.5546875" style="51" customWidth="1"/>
    <col min="11" max="11" width="7.109375" style="51" customWidth="1"/>
    <col min="12" max="12" width="4.33203125" style="51" customWidth="1"/>
    <col min="13" max="13" width="10.5546875" style="51" customWidth="1"/>
    <col min="14" max="14" width="13.21875" style="51" customWidth="1"/>
    <col min="15" max="15" width="17.6640625" style="51" customWidth="1"/>
    <col min="16" max="16" width="7.77734375" style="51" customWidth="1"/>
    <col min="17" max="18" width="11.5546875" style="51" customWidth="1"/>
    <col min="19" max="19" width="9.77734375" style="202" customWidth="1"/>
    <col min="20" max="20" width="10.88671875" style="202" customWidth="1"/>
    <col min="21" max="21" width="4.21875" style="202" customWidth="1"/>
    <col min="22" max="22" width="10.5546875" style="202" customWidth="1"/>
    <col min="23" max="23" width="16.5546875" style="51" customWidth="1"/>
    <col min="24" max="24" width="6.21875" style="202" customWidth="1"/>
    <col min="25" max="25" width="3.5546875" style="51" customWidth="1"/>
    <col min="26" max="26" width="4.5546875" style="197" customWidth="1"/>
    <col min="27" max="27" width="4.5546875" style="198" customWidth="1"/>
    <col min="28" max="28" width="33.33203125" style="202" customWidth="1"/>
    <col min="29" max="29" width="9.88671875" style="202" bestFit="1" customWidth="1"/>
    <col min="30" max="30" width="8.6640625" style="202" customWidth="1"/>
    <col min="31" max="31" width="3" style="196" customWidth="1"/>
    <col min="32" max="34" width="8.6640625" style="202" customWidth="1"/>
    <col min="35" max="35" width="7.5546875" style="202" customWidth="1"/>
    <col min="36" max="36" width="8" style="202" customWidth="1"/>
    <col min="37" max="37" width="7.5546875" style="202" customWidth="1"/>
    <col min="38" max="38" width="39" style="197" bestFit="1" customWidth="1"/>
    <col min="39" max="39" width="13.44140625" style="202" bestFit="1" customWidth="1"/>
    <col min="40" max="40" width="7.109375" style="202" customWidth="1"/>
    <col min="41" max="41" width="34" style="51" customWidth="1"/>
    <col min="42" max="42" width="24.33203125" style="51" customWidth="1"/>
    <col min="43" max="43" width="11.21875" style="51" customWidth="1"/>
    <col min="44" max="44" width="8.88671875" style="51" customWidth="1"/>
    <col min="45" max="45" width="13.5546875" style="52" bestFit="1" customWidth="1"/>
    <col min="46" max="46" width="10" style="51" bestFit="1" customWidth="1"/>
    <col min="47" max="47" width="24.33203125" style="51" customWidth="1"/>
    <col min="48" max="48" width="19.33203125" style="51" customWidth="1"/>
    <col min="49" max="49" width="11.33203125" style="51" customWidth="1"/>
    <col min="50" max="50" width="13.5546875" style="52" bestFit="1" customWidth="1"/>
    <col min="51" max="51" width="8.88671875" style="51" customWidth="1"/>
    <col min="52" max="52" width="24.33203125" style="51" customWidth="1"/>
    <col min="53" max="53" width="12.33203125" style="51" bestFit="1" customWidth="1"/>
    <col min="54" max="54" width="8.88671875" style="51" customWidth="1"/>
    <col min="55" max="55" width="15.21875" style="52" bestFit="1" customWidth="1"/>
    <col min="56" max="56" width="8.88671875" style="51" customWidth="1"/>
    <col min="57" max="57" width="24.33203125" style="51" customWidth="1"/>
    <col min="58" max="58" width="13.5546875" style="51" bestFit="1" customWidth="1"/>
    <col min="59" max="59" width="8.88671875" style="51" customWidth="1"/>
    <col min="60" max="60" width="13.5546875" style="52" customWidth="1"/>
    <col min="61" max="61" width="8.88671875" style="51" customWidth="1"/>
    <col min="62" max="62" width="24.33203125" style="51" customWidth="1"/>
    <col min="63" max="63" width="12.33203125" style="51" bestFit="1" customWidth="1"/>
    <col min="64" max="64" width="8.88671875" style="51" customWidth="1"/>
    <col min="65" max="65" width="13.5546875" style="52" customWidth="1"/>
    <col min="66" max="66" width="8.88671875" style="51" customWidth="1"/>
    <col min="67" max="67" width="24.33203125" style="51" customWidth="1"/>
    <col min="68" max="68" width="12.33203125" style="51" bestFit="1" customWidth="1"/>
    <col min="69" max="69" width="8.88671875" style="51" customWidth="1"/>
    <col min="70" max="70" width="13.5546875" style="52" customWidth="1"/>
    <col min="71" max="71" width="8.88671875" style="51"/>
    <col min="72" max="72" width="24.44140625" style="51" bestFit="1" customWidth="1"/>
    <col min="73" max="73" width="12.44140625" style="51" bestFit="1" customWidth="1"/>
    <col min="74" max="74" width="9" style="51" bestFit="1" customWidth="1"/>
    <col min="75" max="75" width="15.33203125" style="52" bestFit="1" customWidth="1"/>
    <col min="76" max="76" width="8.88671875" style="51"/>
    <col min="77" max="77" width="31.44140625" style="51" customWidth="1"/>
    <col min="78" max="78" width="12.44140625" style="51" bestFit="1" customWidth="1"/>
    <col min="79" max="79" width="9" style="51" bestFit="1" customWidth="1"/>
    <col min="80" max="80" width="15.33203125" style="52" bestFit="1" customWidth="1"/>
    <col min="81" max="81" width="8.88671875" style="51"/>
    <col min="82" max="82" width="33.33203125" style="51" bestFit="1" customWidth="1"/>
    <col min="83" max="83" width="10" style="51" bestFit="1" customWidth="1"/>
    <col min="84" max="84" width="7.33203125" style="51" customWidth="1"/>
    <col min="85" max="85" width="15.21875" style="52" customWidth="1"/>
    <col min="86" max="86" width="15.33203125" style="51" customWidth="1"/>
    <col min="87" max="87" width="32.21875" style="51" customWidth="1"/>
    <col min="88" max="88" width="12.33203125" style="51" customWidth="1"/>
    <col min="89" max="89" width="10.33203125" style="51" bestFit="1" customWidth="1"/>
    <col min="90" max="90" width="11.109375" style="51" bestFit="1" customWidth="1"/>
    <col min="91" max="91" width="8.88671875" style="51"/>
    <col min="92" max="92" width="24.33203125" style="51" customWidth="1"/>
    <col min="93" max="93" width="12.44140625" style="51" bestFit="1" customWidth="1"/>
    <col min="94" max="94" width="8.88671875" style="51" customWidth="1"/>
    <col min="95" max="95" width="13.6640625" style="52" bestFit="1" customWidth="1"/>
    <col min="96" max="96" width="8.88671875" style="51" customWidth="1"/>
    <col min="97" max="97" width="24.33203125" style="51" customWidth="1"/>
    <col min="98" max="98" width="11.21875" style="51" customWidth="1"/>
    <col min="99" max="99" width="8.88671875" style="51" customWidth="1"/>
    <col min="100" max="100" width="13.5546875" style="52" bestFit="1" customWidth="1"/>
    <col min="101" max="101" width="8.88671875" style="51" customWidth="1"/>
    <col min="102" max="102" width="20" style="51" customWidth="1"/>
    <col min="103" max="103" width="39.33203125" style="54" bestFit="1" customWidth="1"/>
    <col min="104" max="104" width="31.109375" style="60" bestFit="1" customWidth="1"/>
    <col min="105" max="105" width="25.33203125" style="60" bestFit="1" customWidth="1"/>
    <col min="106" max="106" width="25.21875" style="60" customWidth="1"/>
    <col min="107" max="107" width="17.44140625" style="60" bestFit="1" customWidth="1"/>
    <col min="108" max="108" width="15.21875" style="61" bestFit="1" customWidth="1"/>
    <col min="109" max="109" width="8.88671875" style="61" bestFit="1" customWidth="1"/>
    <col min="110" max="110" width="7.6640625" style="61" bestFit="1" customWidth="1"/>
    <col min="111" max="111" width="7.6640625" style="60" bestFit="1" customWidth="1"/>
    <col min="112" max="112" width="16.44140625" style="61" bestFit="1" customWidth="1"/>
    <col min="113" max="113" width="20.33203125" style="61" customWidth="1"/>
    <col min="114" max="114" width="8.6640625" style="60" bestFit="1" customWidth="1"/>
    <col min="115" max="115" width="19.33203125" style="61" customWidth="1"/>
    <col min="116" max="116" width="12.44140625" style="60" bestFit="1" customWidth="1"/>
    <col min="117" max="117" width="18.33203125" style="51" bestFit="1" customWidth="1"/>
    <col min="118" max="118" width="28.109375" style="51" bestFit="1" customWidth="1"/>
    <col min="119" max="16384" width="8.88671875" style="51"/>
  </cols>
  <sheetData>
    <row r="1" spans="1:116" s="139" customFormat="1" ht="15" thickBot="1" x14ac:dyDescent="0.35">
      <c r="A1" s="490"/>
      <c r="B1" s="490"/>
      <c r="C1" s="490"/>
      <c r="D1" s="490"/>
      <c r="E1" s="490"/>
      <c r="F1" s="490"/>
      <c r="G1" s="490"/>
      <c r="H1" s="490"/>
      <c r="I1" s="490"/>
      <c r="J1" s="490"/>
      <c r="K1" s="490"/>
      <c r="L1" s="490"/>
      <c r="M1" s="490"/>
      <c r="N1" s="490"/>
      <c r="O1" s="490"/>
      <c r="P1" s="490"/>
      <c r="Q1" s="490"/>
      <c r="R1" s="490"/>
      <c r="S1" s="439"/>
      <c r="T1" s="439"/>
      <c r="U1" s="439"/>
      <c r="V1" s="439"/>
      <c r="W1" s="490"/>
      <c r="X1" s="439"/>
      <c r="Y1" s="490"/>
      <c r="Z1" s="439"/>
      <c r="AA1" s="440"/>
      <c r="AB1" s="443"/>
      <c r="AC1" s="443"/>
      <c r="AD1" s="443"/>
      <c r="AE1" s="443"/>
      <c r="AF1" s="444"/>
      <c r="AG1" s="444"/>
      <c r="AH1" s="444"/>
      <c r="AI1" s="444"/>
      <c r="AJ1" s="444"/>
      <c r="AK1" s="444"/>
      <c r="AL1" s="197"/>
      <c r="AM1" s="197" t="s">
        <v>264</v>
      </c>
      <c r="AN1" s="197"/>
      <c r="AO1" s="135" t="s">
        <v>36</v>
      </c>
      <c r="AP1" s="136">
        <v>42736</v>
      </c>
      <c r="AQ1" s="136">
        <v>42736</v>
      </c>
      <c r="AR1" s="136">
        <v>42736</v>
      </c>
      <c r="AS1" s="136">
        <v>42736</v>
      </c>
      <c r="AU1" s="136">
        <v>42767</v>
      </c>
      <c r="AV1" s="136">
        <v>42767</v>
      </c>
      <c r="AW1" s="136">
        <v>42767</v>
      </c>
      <c r="AX1" s="136">
        <v>42767</v>
      </c>
      <c r="AZ1" s="136">
        <v>42795</v>
      </c>
      <c r="BA1" s="136">
        <v>42795</v>
      </c>
      <c r="BB1" s="136">
        <v>42795</v>
      </c>
      <c r="BC1" s="136">
        <v>42795</v>
      </c>
      <c r="BE1" s="136">
        <v>42826</v>
      </c>
      <c r="BF1" s="136">
        <v>42826</v>
      </c>
      <c r="BG1" s="136">
        <v>42826</v>
      </c>
      <c r="BH1" s="136">
        <v>42826</v>
      </c>
      <c r="BJ1" s="136">
        <v>42856</v>
      </c>
      <c r="BK1" s="136">
        <v>42856</v>
      </c>
      <c r="BL1" s="136">
        <v>42856</v>
      </c>
      <c r="BM1" s="136">
        <v>42856</v>
      </c>
      <c r="BO1" s="136">
        <v>42887</v>
      </c>
      <c r="BP1" s="136">
        <v>42887</v>
      </c>
      <c r="BQ1" s="136">
        <v>42887</v>
      </c>
      <c r="BR1" s="136">
        <v>42887</v>
      </c>
      <c r="BT1" s="136">
        <v>42917</v>
      </c>
      <c r="BU1" s="136">
        <v>42917</v>
      </c>
      <c r="BV1" s="136">
        <v>42917</v>
      </c>
      <c r="BW1" s="136">
        <v>42917</v>
      </c>
      <c r="BY1" s="491">
        <v>42948</v>
      </c>
      <c r="BZ1" s="491">
        <v>42948</v>
      </c>
      <c r="CA1" s="491">
        <v>42948</v>
      </c>
      <c r="CB1" s="491">
        <v>42948</v>
      </c>
      <c r="CD1" s="136">
        <v>42979</v>
      </c>
      <c r="CE1" s="136">
        <v>42979</v>
      </c>
      <c r="CF1" s="136">
        <v>42979</v>
      </c>
      <c r="CG1" s="136">
        <v>42979</v>
      </c>
      <c r="CI1" s="136">
        <v>43009</v>
      </c>
      <c r="CJ1" s="136">
        <v>43009</v>
      </c>
      <c r="CK1" s="136">
        <v>43009</v>
      </c>
      <c r="CL1" s="136">
        <v>43009</v>
      </c>
      <c r="CN1" s="136">
        <v>43040</v>
      </c>
      <c r="CO1" s="136">
        <v>43040</v>
      </c>
      <c r="CP1" s="136">
        <v>43040</v>
      </c>
      <c r="CQ1" s="136">
        <v>43040</v>
      </c>
      <c r="CS1" s="136">
        <v>43070</v>
      </c>
      <c r="CT1" s="136">
        <v>43070</v>
      </c>
      <c r="CU1" s="136">
        <v>43070</v>
      </c>
      <c r="CV1" s="136">
        <v>43070</v>
      </c>
      <c r="CX1" s="200" t="s">
        <v>131</v>
      </c>
      <c r="CZ1" s="492"/>
      <c r="DA1" s="492"/>
      <c r="DB1" s="492"/>
      <c r="DC1" s="492"/>
      <c r="DD1" s="493"/>
      <c r="DE1" s="493"/>
      <c r="DF1" s="493"/>
      <c r="DG1" s="492"/>
      <c r="DH1" s="493"/>
      <c r="DI1" s="493"/>
      <c r="DJ1" s="492"/>
      <c r="DK1" s="493"/>
      <c r="DL1" s="492"/>
    </row>
    <row r="2" spans="1:116" ht="24" customHeight="1" thickBot="1" x14ac:dyDescent="0.45">
      <c r="A2" s="58"/>
      <c r="B2" s="496" t="s">
        <v>229</v>
      </c>
      <c r="C2" s="110"/>
      <c r="D2" s="110"/>
      <c r="E2" s="110"/>
      <c r="F2" s="58"/>
      <c r="G2" s="58"/>
      <c r="H2" s="58"/>
      <c r="I2" s="58"/>
      <c r="J2" s="58"/>
      <c r="K2" s="58"/>
      <c r="L2" s="58"/>
      <c r="M2" s="58"/>
      <c r="N2" s="58"/>
      <c r="O2" s="58"/>
      <c r="P2" s="58"/>
      <c r="Q2" s="58"/>
      <c r="R2" s="58"/>
      <c r="S2" s="423"/>
      <c r="T2" s="423"/>
      <c r="U2" s="423"/>
      <c r="V2" s="423"/>
      <c r="W2" s="58"/>
      <c r="X2" s="423"/>
      <c r="Y2" s="445"/>
      <c r="Z2" s="424"/>
      <c r="AA2" s="425"/>
      <c r="AB2" s="423"/>
      <c r="AC2" s="423"/>
      <c r="AD2" s="423"/>
      <c r="AE2" s="423"/>
      <c r="AF2" s="423"/>
      <c r="AG2" s="423"/>
      <c r="AH2" s="423"/>
      <c r="AI2" s="423"/>
      <c r="AJ2" s="423"/>
      <c r="AK2" s="393"/>
      <c r="CB2" s="51"/>
      <c r="CG2" s="51"/>
      <c r="CL2" s="52"/>
      <c r="CX2" s="164"/>
      <c r="CY2" s="203"/>
      <c r="DD2" s="120"/>
    </row>
    <row r="3" spans="1:116" ht="16.2" customHeight="1" x14ac:dyDescent="0.35">
      <c r="A3" s="58"/>
      <c r="C3" s="58"/>
      <c r="D3" s="58"/>
      <c r="E3" s="58"/>
      <c r="F3" s="58"/>
      <c r="G3" s="58"/>
      <c r="H3" s="58"/>
      <c r="I3" s="58"/>
      <c r="J3" s="58"/>
      <c r="K3" s="58"/>
      <c r="L3" s="58"/>
      <c r="M3" s="58"/>
      <c r="N3" s="58"/>
      <c r="O3" s="58"/>
      <c r="P3" s="58"/>
      <c r="Q3" s="58"/>
      <c r="R3" s="58"/>
      <c r="S3" s="423"/>
      <c r="T3" s="423"/>
      <c r="U3" s="423"/>
      <c r="V3" s="423"/>
      <c r="W3" s="58"/>
      <c r="X3" s="423"/>
      <c r="Y3" s="445"/>
      <c r="Z3" s="424"/>
      <c r="AA3" s="425"/>
      <c r="AB3" s="423"/>
      <c r="AC3" s="423"/>
      <c r="AD3" s="423"/>
      <c r="AE3" s="423"/>
      <c r="AF3" s="423"/>
      <c r="AG3" s="423"/>
      <c r="AH3" s="426"/>
      <c r="AI3" s="423"/>
      <c r="AJ3" s="423"/>
      <c r="AK3" s="393"/>
      <c r="AO3" s="55" t="s">
        <v>68</v>
      </c>
      <c r="AP3" s="123"/>
      <c r="AS3" s="123">
        <f>AS5*666.666666666666%</f>
        <v>1714283.8475423593</v>
      </c>
      <c r="AX3" s="123">
        <f>AX5*666.666666666666%</f>
        <v>2499917.7297968073</v>
      </c>
      <c r="BC3" s="123">
        <f>BC5*666.666666666666%</f>
        <v>1939817.6403827583</v>
      </c>
      <c r="BH3" s="123">
        <f>BH5*666.666666666666%</f>
        <v>1549546.8082561442</v>
      </c>
      <c r="BM3" s="123">
        <f>BM5*666.666666666666%</f>
        <v>803766.85395027697</v>
      </c>
      <c r="BR3" s="123">
        <f>BR5*666.666666666666%</f>
        <v>909059.15191321541</v>
      </c>
      <c r="BW3" s="123">
        <f>BW5*666.666666666666%</f>
        <v>1189656.407136023</v>
      </c>
      <c r="CB3" s="123">
        <f>CB5*666.666666666666%</f>
        <v>2101751.3794534355</v>
      </c>
      <c r="CD3" s="55"/>
      <c r="CE3" s="123"/>
      <c r="CG3" s="123">
        <f>CG5*666.666666666666%</f>
        <v>2738662.1411118028</v>
      </c>
      <c r="CL3" s="123">
        <f>CL5*666.666666666666%</f>
        <v>3724965.8756208117</v>
      </c>
      <c r="CQ3" s="123">
        <f>CQ5*666.666666666666%</f>
        <v>4466021.7582848389</v>
      </c>
      <c r="CV3" s="123">
        <f>CV5*666.666666666666%</f>
        <v>4635510.9410774251</v>
      </c>
      <c r="CX3" s="140">
        <f>CG3+CL3+CQ3+CV3+AS3+AX3+BC3+BH3+BM3+BR3+BW3+CB3</f>
        <v>28272960.534525901</v>
      </c>
      <c r="CY3" s="141" t="s">
        <v>68</v>
      </c>
      <c r="DD3" s="120"/>
    </row>
    <row r="4" spans="1:116" ht="16.2" customHeight="1" x14ac:dyDescent="0.35">
      <c r="A4" s="58"/>
      <c r="B4" s="498" t="s">
        <v>75</v>
      </c>
      <c r="C4" s="58"/>
      <c r="D4" s="58"/>
      <c r="E4" s="58"/>
      <c r="F4" s="58"/>
      <c r="G4" s="58"/>
      <c r="H4" s="58"/>
      <c r="I4" s="58"/>
      <c r="J4" s="58"/>
      <c r="K4" s="58"/>
      <c r="L4" s="58"/>
      <c r="M4" s="58"/>
      <c r="N4" s="58"/>
      <c r="O4" s="58"/>
      <c r="P4" s="58"/>
      <c r="Q4" s="58"/>
      <c r="R4" s="58"/>
      <c r="S4" s="424"/>
      <c r="T4" s="424"/>
      <c r="U4" s="424"/>
      <c r="V4" s="424"/>
      <c r="W4" s="58"/>
      <c r="X4" s="424"/>
      <c r="Y4" s="445"/>
      <c r="Z4" s="424"/>
      <c r="AA4" s="425"/>
      <c r="AB4" s="424"/>
      <c r="AC4" s="424"/>
      <c r="AD4" s="424"/>
      <c r="AE4" s="424"/>
      <c r="AF4" s="424"/>
      <c r="AG4" s="424"/>
      <c r="AH4" s="427"/>
      <c r="AI4" s="424"/>
      <c r="AJ4" s="423"/>
      <c r="AK4" s="393"/>
      <c r="AO4" s="55" t="s">
        <v>69</v>
      </c>
      <c r="AP4" s="123"/>
      <c r="AS4" s="123">
        <f>AS3-AS5</f>
        <v>1457141.270411005</v>
      </c>
      <c r="AX4" s="123">
        <f>AX3-AX5</f>
        <v>2124930.0703272857</v>
      </c>
      <c r="BC4" s="123">
        <f>BC3-BC5</f>
        <v>1648844.9943253442</v>
      </c>
      <c r="BH4" s="123">
        <f>BH3-BH5</f>
        <v>1317114.7870177224</v>
      </c>
      <c r="BM4" s="123">
        <f>BM3-BM5</f>
        <v>683201.82585773524</v>
      </c>
      <c r="BR4" s="123">
        <f>BR3-BR5</f>
        <v>772700.27912623296</v>
      </c>
      <c r="BW4" s="123">
        <f>BW3-BW5</f>
        <v>1011207.9460656194</v>
      </c>
      <c r="CB4" s="123">
        <f>CB3-CB5</f>
        <v>1786488.6725354199</v>
      </c>
      <c r="CD4" s="55"/>
      <c r="CG4" s="123">
        <f>CG3-CG5</f>
        <v>2327862.8199450318</v>
      </c>
      <c r="CH4" s="123"/>
      <c r="CL4" s="123">
        <f>CL3-CL5</f>
        <v>3166220.9942776896</v>
      </c>
      <c r="CQ4" s="123">
        <f>CQ3-CQ5</f>
        <v>3796118.4945421126</v>
      </c>
      <c r="CV4" s="123">
        <f>CV3-CV5</f>
        <v>3940184.2999158106</v>
      </c>
      <c r="CX4" s="140">
        <f>CG4+CL4+CQ4+CV4+AS4+AX4+BC4+BH4+BM4+BR4+BW4+CB4</f>
        <v>24032016.454347011</v>
      </c>
      <c r="CY4" s="141" t="s">
        <v>69</v>
      </c>
      <c r="DD4" s="120"/>
    </row>
    <row r="5" spans="1:116" ht="16.2" customHeight="1" thickBot="1" x14ac:dyDescent="0.4">
      <c r="A5" s="58"/>
      <c r="B5" s="456"/>
      <c r="C5" s="58"/>
      <c r="D5" s="58"/>
      <c r="E5" s="58"/>
      <c r="F5" s="58"/>
      <c r="G5" s="58"/>
      <c r="H5" s="58"/>
      <c r="I5" s="58"/>
      <c r="J5" s="58"/>
      <c r="K5" s="58"/>
      <c r="L5" s="58"/>
      <c r="M5" s="58"/>
      <c r="N5" s="58"/>
      <c r="O5" s="58"/>
      <c r="P5" s="58"/>
      <c r="Q5" s="58"/>
      <c r="R5" s="58"/>
      <c r="S5" s="428"/>
      <c r="T5" s="428"/>
      <c r="U5" s="428"/>
      <c r="V5" s="428"/>
      <c r="W5" s="58"/>
      <c r="X5" s="428"/>
      <c r="Y5" s="428"/>
      <c r="Z5" s="424"/>
      <c r="AA5" s="425"/>
      <c r="AB5" s="424"/>
      <c r="AC5" s="424"/>
      <c r="AD5" s="424"/>
      <c r="AE5" s="424"/>
      <c r="AF5" s="424"/>
      <c r="AG5" s="424"/>
      <c r="AH5" s="429"/>
      <c r="AI5" s="424"/>
      <c r="AJ5" s="424"/>
      <c r="AK5" s="439"/>
      <c r="AL5" s="204"/>
      <c r="AO5" s="142" t="s">
        <v>8</v>
      </c>
      <c r="AP5" s="387"/>
      <c r="AQ5" s="142"/>
      <c r="AR5" s="142"/>
      <c r="AS5" s="387">
        <f>AS111</f>
        <v>257142.57713135416</v>
      </c>
      <c r="AT5" s="142"/>
      <c r="AU5" s="142"/>
      <c r="AV5" s="142"/>
      <c r="AW5" s="142"/>
      <c r="AX5" s="387">
        <f>AX111</f>
        <v>374987.65946952149</v>
      </c>
      <c r="AY5" s="142"/>
      <c r="AZ5" s="142"/>
      <c r="BA5" s="142"/>
      <c r="BB5" s="142"/>
      <c r="BC5" s="387">
        <f>BC111</f>
        <v>290972.64605741407</v>
      </c>
      <c r="BD5" s="142"/>
      <c r="BE5" s="142"/>
      <c r="BF5" s="142"/>
      <c r="BG5" s="142"/>
      <c r="BH5" s="387">
        <f>BH111</f>
        <v>232432.02123842188</v>
      </c>
      <c r="BI5" s="142"/>
      <c r="BJ5" s="142"/>
      <c r="BK5" s="142"/>
      <c r="BL5" s="142"/>
      <c r="BM5" s="387">
        <f>BM111</f>
        <v>120565.02809254167</v>
      </c>
      <c r="BN5" s="142"/>
      <c r="BO5" s="142"/>
      <c r="BP5" s="142"/>
      <c r="BQ5" s="142"/>
      <c r="BR5" s="387">
        <f>BR111</f>
        <v>136358.87278698245</v>
      </c>
      <c r="BS5" s="142"/>
      <c r="BT5" s="142"/>
      <c r="BU5" s="142"/>
      <c r="BV5" s="142"/>
      <c r="BW5" s="387">
        <f>BW111</f>
        <v>178448.46107040363</v>
      </c>
      <c r="BX5" s="142"/>
      <c r="BY5" s="142"/>
      <c r="BZ5" s="142"/>
      <c r="CA5" s="142"/>
      <c r="CB5" s="387">
        <f>CB111</f>
        <v>315262.70691801567</v>
      </c>
      <c r="CC5" s="142"/>
      <c r="CD5" s="142"/>
      <c r="CE5" s="387"/>
      <c r="CF5" s="142"/>
      <c r="CG5" s="387">
        <f>CG111</f>
        <v>410799.32116677082</v>
      </c>
      <c r="CH5" s="142"/>
      <c r="CI5" s="142"/>
      <c r="CJ5" s="142"/>
      <c r="CK5" s="142"/>
      <c r="CL5" s="387">
        <f>CL111</f>
        <v>558744.88134312234</v>
      </c>
      <c r="CM5" s="142"/>
      <c r="CN5" s="142"/>
      <c r="CO5" s="142"/>
      <c r="CP5" s="142"/>
      <c r="CQ5" s="387">
        <f>CQ111</f>
        <v>669903.26374272653</v>
      </c>
      <c r="CR5" s="142"/>
      <c r="CS5" s="142"/>
      <c r="CT5" s="142"/>
      <c r="CU5" s="142"/>
      <c r="CV5" s="387">
        <f>CV111</f>
        <v>695326.64116161445</v>
      </c>
      <c r="CW5" s="142"/>
      <c r="CX5" s="387">
        <f>CG5+CL5+CQ5+CV5+AS5+AX5+BC5+BH5+BM5+BR5+BW5+CB5</f>
        <v>4240944.0801788894</v>
      </c>
      <c r="CY5" s="142" t="s">
        <v>8</v>
      </c>
      <c r="DD5" s="120"/>
    </row>
    <row r="6" spans="1:116" ht="16.2" customHeight="1" x14ac:dyDescent="0.35">
      <c r="A6" s="58"/>
      <c r="B6" s="497" t="s">
        <v>230</v>
      </c>
      <c r="C6" s="58"/>
      <c r="D6" s="58"/>
      <c r="E6" s="58"/>
      <c r="F6" s="58"/>
      <c r="G6" s="58"/>
      <c r="H6" s="58"/>
      <c r="I6" s="58"/>
      <c r="J6" s="58"/>
      <c r="K6" s="58"/>
      <c r="L6" s="58"/>
      <c r="M6" s="58"/>
      <c r="N6" s="58"/>
      <c r="O6" s="58"/>
      <c r="P6" s="58"/>
      <c r="Q6" s="58"/>
      <c r="R6" s="58"/>
      <c r="S6" s="423"/>
      <c r="T6" s="423"/>
      <c r="U6" s="423"/>
      <c r="V6" s="423"/>
      <c r="W6" s="58"/>
      <c r="X6" s="423"/>
      <c r="Y6" s="446"/>
      <c r="Z6" s="424"/>
      <c r="AA6" s="425"/>
      <c r="AB6" s="423"/>
      <c r="AC6" s="423"/>
      <c r="AD6" s="423"/>
      <c r="AE6" s="423"/>
      <c r="AF6" s="423"/>
      <c r="AG6" s="423"/>
      <c r="AH6" s="430"/>
      <c r="AI6" s="424"/>
      <c r="AJ6" s="424"/>
      <c r="AK6" s="439"/>
      <c r="AO6" s="55" t="s">
        <v>76</v>
      </c>
      <c r="AP6" s="123"/>
      <c r="AS6" s="123">
        <f>AS61</f>
        <v>64285.644282838541</v>
      </c>
      <c r="AX6" s="123">
        <f>AX61</f>
        <v>93746.914867380372</v>
      </c>
      <c r="BC6" s="123">
        <f>BC61</f>
        <v>72743.161514353516</v>
      </c>
      <c r="BH6" s="123">
        <f>BH61</f>
        <v>58108.005309605469</v>
      </c>
      <c r="BM6" s="123">
        <f>BM61</f>
        <v>30141.257023135418</v>
      </c>
      <c r="BR6" s="123">
        <f>BR61</f>
        <v>34089.718196745613</v>
      </c>
      <c r="BW6" s="123">
        <f>BW61</f>
        <v>44612.115267600908</v>
      </c>
      <c r="CB6" s="123">
        <f>CB61</f>
        <v>78815.676729503917</v>
      </c>
      <c r="CD6" s="55"/>
      <c r="CG6" s="123">
        <f>CG61</f>
        <v>102699.83029169271</v>
      </c>
      <c r="CL6" s="123">
        <f>CL61</f>
        <v>139686.22033578058</v>
      </c>
      <c r="CQ6" s="123">
        <f>CQ61</f>
        <v>167475.81593568163</v>
      </c>
      <c r="CV6" s="123">
        <f>CV61</f>
        <v>173831.66029040361</v>
      </c>
      <c r="CX6" s="140">
        <f>CG6+CL6+CQ6+CV6+AS6+AX6+BC6+BH6+BM6+BR6+BW6+CB6</f>
        <v>1060236.0200447224</v>
      </c>
      <c r="CY6" s="141" t="s">
        <v>76</v>
      </c>
      <c r="DD6" s="120"/>
    </row>
    <row r="7" spans="1:116" ht="16.2" customHeight="1" x14ac:dyDescent="0.35">
      <c r="A7" s="58"/>
      <c r="B7" s="497"/>
      <c r="C7" s="58"/>
      <c r="D7" s="58"/>
      <c r="E7" s="58"/>
      <c r="F7" s="58"/>
      <c r="G7" s="58"/>
      <c r="H7" s="58"/>
      <c r="I7" s="58"/>
      <c r="J7" s="58"/>
      <c r="K7" s="58"/>
      <c r="L7" s="58"/>
      <c r="M7" s="58"/>
      <c r="N7" s="58"/>
      <c r="O7" s="58"/>
      <c r="P7" s="58"/>
      <c r="Q7" s="58"/>
      <c r="R7" s="58"/>
      <c r="S7" s="423"/>
      <c r="T7" s="423"/>
      <c r="U7" s="423"/>
      <c r="V7" s="423"/>
      <c r="W7" s="58"/>
      <c r="X7" s="423"/>
      <c r="Y7" s="446"/>
      <c r="Z7" s="424"/>
      <c r="AA7" s="425"/>
      <c r="AB7" s="423"/>
      <c r="AC7" s="423"/>
      <c r="AD7" s="423"/>
      <c r="AE7" s="423"/>
      <c r="AF7" s="431"/>
      <c r="AG7" s="423"/>
      <c r="AH7" s="429"/>
      <c r="AI7" s="423"/>
      <c r="AJ7" s="423"/>
      <c r="AK7" s="393"/>
      <c r="AO7" s="205" t="s">
        <v>77</v>
      </c>
      <c r="AP7" s="123"/>
      <c r="AS7" s="123">
        <f>AS45</f>
        <v>216546.18143258852</v>
      </c>
      <c r="AX7" s="123">
        <f>AX45</f>
        <v>238674.7778125889</v>
      </c>
      <c r="BC7" s="123">
        <f>BC45</f>
        <v>209366.04309704568</v>
      </c>
      <c r="BH7" s="123">
        <f>BH45</f>
        <v>198800.48792155238</v>
      </c>
      <c r="BM7" s="123">
        <f>BM45</f>
        <v>176240.46686916845</v>
      </c>
      <c r="BR7" s="123">
        <f>BR45</f>
        <v>175753.41849806489</v>
      </c>
      <c r="BW7" s="123">
        <f>BW45</f>
        <v>180356.96721656408</v>
      </c>
      <c r="CB7" s="123">
        <f>CB45</f>
        <v>201086.53793337129</v>
      </c>
      <c r="CD7" s="205"/>
      <c r="CG7" s="123">
        <f>CG45</f>
        <v>239361.39878735555</v>
      </c>
      <c r="CL7" s="123">
        <f>CL45</f>
        <v>288368.48810217064</v>
      </c>
      <c r="CQ7" s="123">
        <f>CQ45</f>
        <v>313234.62195632071</v>
      </c>
      <c r="CV7" s="123">
        <f>CV45</f>
        <v>320150.01397444151</v>
      </c>
      <c r="CX7" s="140">
        <f>CG7+CL7+CQ7+CV7+AS7+AX7+BC7+BH7+BM7+BR7+BW7+CB7</f>
        <v>2757939.4036012325</v>
      </c>
      <c r="CY7" s="143" t="s">
        <v>77</v>
      </c>
      <c r="DD7" s="120"/>
    </row>
    <row r="8" spans="1:116" ht="19.2" customHeight="1" thickBot="1" x14ac:dyDescent="0.4">
      <c r="A8" s="58"/>
      <c r="B8" s="497" t="s">
        <v>282</v>
      </c>
      <c r="C8" s="58"/>
      <c r="D8" s="58"/>
      <c r="E8" s="58"/>
      <c r="F8" s="58"/>
      <c r="G8" s="58"/>
      <c r="H8" s="58"/>
      <c r="I8" s="58"/>
      <c r="J8" s="58"/>
      <c r="K8" s="58"/>
      <c r="L8" s="58"/>
      <c r="M8" s="58"/>
      <c r="N8" s="58"/>
      <c r="O8" s="58"/>
      <c r="P8" s="58"/>
      <c r="Q8" s="58"/>
      <c r="R8" s="58"/>
      <c r="S8" s="430"/>
      <c r="T8" s="430"/>
      <c r="U8" s="430"/>
      <c r="V8" s="430"/>
      <c r="W8" s="58"/>
      <c r="X8" s="430"/>
      <c r="Y8" s="430"/>
      <c r="Z8" s="424"/>
      <c r="AA8" s="425"/>
      <c r="AB8" s="424"/>
      <c r="AC8" s="424"/>
      <c r="AD8" s="424"/>
      <c r="AE8" s="424"/>
      <c r="AF8" s="432"/>
      <c r="AG8" s="424"/>
      <c r="AH8" s="430"/>
      <c r="AI8" s="424"/>
      <c r="AJ8" s="423"/>
      <c r="AK8" s="393"/>
      <c r="AL8" s="204"/>
      <c r="AO8" s="144" t="s">
        <v>132</v>
      </c>
      <c r="AP8" s="145"/>
      <c r="AQ8" s="144"/>
      <c r="AR8" s="144"/>
      <c r="AS8" s="145">
        <f>AS5-AS6-AS7</f>
        <v>-23689.248584072891</v>
      </c>
      <c r="AT8" s="144"/>
      <c r="AU8" s="144"/>
      <c r="AV8" s="144"/>
      <c r="AW8" s="144"/>
      <c r="AX8" s="145">
        <f>AX5-AX6-AX7</f>
        <v>42565.966789552185</v>
      </c>
      <c r="AY8" s="144"/>
      <c r="AZ8" s="144"/>
      <c r="BA8" s="144"/>
      <c r="BB8" s="144"/>
      <c r="BC8" s="145">
        <f>BC5-BC6-BC7</f>
        <v>8863.4414460148546</v>
      </c>
      <c r="BD8" s="144"/>
      <c r="BE8" s="144"/>
      <c r="BF8" s="144"/>
      <c r="BG8" s="144"/>
      <c r="BH8" s="145">
        <f>BH5-BH6-BH7</f>
        <v>-24476.471992735984</v>
      </c>
      <c r="BI8" s="144"/>
      <c r="BJ8" s="144"/>
      <c r="BK8" s="144"/>
      <c r="BL8" s="144"/>
      <c r="BM8" s="145">
        <f>BM5-BM6-BM7</f>
        <v>-85816.695799762194</v>
      </c>
      <c r="BN8" s="144"/>
      <c r="BO8" s="144"/>
      <c r="BP8" s="144"/>
      <c r="BQ8" s="144"/>
      <c r="BR8" s="145">
        <f>BR5-BR6-BR7</f>
        <v>-73484.263907828048</v>
      </c>
      <c r="BS8" s="144"/>
      <c r="BT8" s="144"/>
      <c r="BU8" s="144"/>
      <c r="BV8" s="144"/>
      <c r="BW8" s="145">
        <f>BW5-BW6-BW7</f>
        <v>-46520.621413761372</v>
      </c>
      <c r="BX8" s="144"/>
      <c r="BY8" s="144"/>
      <c r="BZ8" s="144"/>
      <c r="CA8" s="144"/>
      <c r="CB8" s="145">
        <f>CB5-CB6-CB7</f>
        <v>35360.492255140474</v>
      </c>
      <c r="CC8" s="144"/>
      <c r="CD8" s="144"/>
      <c r="CE8" s="144"/>
      <c r="CF8" s="144"/>
      <c r="CG8" s="145">
        <f>CG5-CG6-CG7</f>
        <v>68738.092087722587</v>
      </c>
      <c r="CH8" s="144"/>
      <c r="CI8" s="144"/>
      <c r="CJ8" s="144"/>
      <c r="CK8" s="144"/>
      <c r="CL8" s="145">
        <f>CL5-CL6-CL7</f>
        <v>130690.17290517112</v>
      </c>
      <c r="CM8" s="144"/>
      <c r="CN8" s="144"/>
      <c r="CO8" s="144"/>
      <c r="CP8" s="144"/>
      <c r="CQ8" s="145">
        <f>CQ5-CQ6-CQ7</f>
        <v>189192.82585072418</v>
      </c>
      <c r="CR8" s="144"/>
      <c r="CS8" s="144"/>
      <c r="CT8" s="144"/>
      <c r="CU8" s="144"/>
      <c r="CV8" s="145">
        <f>CV5-CV6-CV7</f>
        <v>201344.9668967693</v>
      </c>
      <c r="CW8" s="144"/>
      <c r="CX8" s="206">
        <f>CX5-CX6-CX7</f>
        <v>422768.6565329344</v>
      </c>
      <c r="CY8" s="207" t="s">
        <v>132</v>
      </c>
      <c r="DD8" s="120"/>
    </row>
    <row r="9" spans="1:116" ht="16.2" customHeight="1" x14ac:dyDescent="0.35">
      <c r="A9" s="58"/>
      <c r="B9" s="446"/>
      <c r="C9" s="58"/>
      <c r="D9" s="58"/>
      <c r="E9" s="58"/>
      <c r="F9" s="58"/>
      <c r="G9" s="58"/>
      <c r="H9" s="58"/>
      <c r="I9" s="58"/>
      <c r="J9" s="58"/>
      <c r="K9" s="58"/>
      <c r="L9" s="58"/>
      <c r="M9" s="58"/>
      <c r="N9" s="58"/>
      <c r="O9" s="58"/>
      <c r="P9" s="58"/>
      <c r="Q9" s="58"/>
      <c r="R9" s="58"/>
      <c r="S9" s="433"/>
      <c r="T9" s="433"/>
      <c r="U9" s="433"/>
      <c r="V9" s="433"/>
      <c r="W9" s="58"/>
      <c r="X9" s="433"/>
      <c r="Y9" s="445"/>
      <c r="Z9" s="424"/>
      <c r="AA9" s="425"/>
      <c r="AB9" s="424"/>
      <c r="AC9" s="424"/>
      <c r="AD9" s="424"/>
      <c r="AE9" s="424"/>
      <c r="AF9" s="424"/>
      <c r="AG9" s="424"/>
      <c r="AH9" s="424"/>
      <c r="AI9" s="424"/>
      <c r="AJ9" s="423"/>
      <c r="AK9" s="393"/>
      <c r="AO9" s="61"/>
      <c r="AP9" s="60"/>
      <c r="BH9" s="121"/>
      <c r="BM9" s="121"/>
      <c r="BR9" s="121"/>
      <c r="CB9" s="51"/>
      <c r="CC9" s="382"/>
      <c r="CG9" s="51"/>
      <c r="CL9" s="52"/>
      <c r="CX9" s="121">
        <f>CX20</f>
        <v>385059.00501118053</v>
      </c>
      <c r="CY9" s="542" t="s">
        <v>245</v>
      </c>
      <c r="DD9" s="120"/>
    </row>
    <row r="10" spans="1:116" ht="16.2" customHeight="1" x14ac:dyDescent="0.35">
      <c r="A10" s="58"/>
      <c r="B10" s="497" t="s">
        <v>281</v>
      </c>
      <c r="C10" s="58"/>
      <c r="D10" s="58"/>
      <c r="E10" s="58"/>
      <c r="F10" s="58"/>
      <c r="G10" s="58"/>
      <c r="H10" s="58"/>
      <c r="I10" s="58"/>
      <c r="J10" s="58"/>
      <c r="K10" s="58"/>
      <c r="L10" s="58"/>
      <c r="M10" s="58"/>
      <c r="N10" s="58"/>
      <c r="O10" s="58"/>
      <c r="P10" s="58"/>
      <c r="Q10" s="58"/>
      <c r="R10" s="58"/>
      <c r="S10" s="433"/>
      <c r="T10" s="433"/>
      <c r="U10" s="433"/>
      <c r="V10" s="433"/>
      <c r="W10" s="58"/>
      <c r="X10" s="433"/>
      <c r="Y10" s="445"/>
      <c r="Z10" s="424"/>
      <c r="AA10" s="425"/>
      <c r="AB10" s="424"/>
      <c r="AC10" s="424"/>
      <c r="AD10" s="424"/>
      <c r="AE10" s="424"/>
      <c r="AF10" s="424"/>
      <c r="AG10" s="424"/>
      <c r="AH10" s="424"/>
      <c r="AI10" s="424"/>
      <c r="AJ10" s="423"/>
      <c r="AK10" s="393"/>
      <c r="AO10" s="61"/>
      <c r="AP10" s="60"/>
      <c r="BH10" s="121"/>
      <c r="BM10" s="121"/>
      <c r="BR10" s="121"/>
      <c r="CB10" s="51"/>
      <c r="CC10" s="382"/>
      <c r="CG10" s="51"/>
      <c r="CL10" s="52"/>
      <c r="CX10" s="121">
        <f>CX61-CX59</f>
        <v>195177.01503354148</v>
      </c>
      <c r="CY10" s="542" t="s">
        <v>246</v>
      </c>
      <c r="DD10" s="120"/>
    </row>
    <row r="11" spans="1:116" ht="16.2" customHeight="1" x14ac:dyDescent="0.35">
      <c r="A11" s="58"/>
      <c r="C11" s="58"/>
      <c r="D11" s="58"/>
      <c r="E11" s="58"/>
      <c r="F11" s="58"/>
      <c r="G11" s="58"/>
      <c r="H11" s="58"/>
      <c r="I11" s="58"/>
      <c r="J11" s="58"/>
      <c r="K11" s="58"/>
      <c r="L11" s="58"/>
      <c r="M11" s="58"/>
      <c r="N11" s="58"/>
      <c r="O11" s="58"/>
      <c r="P11" s="58"/>
      <c r="Q11" s="58"/>
      <c r="R11" s="58"/>
      <c r="S11" s="433"/>
      <c r="T11" s="433"/>
      <c r="U11" s="433"/>
      <c r="V11" s="433"/>
      <c r="W11" s="58"/>
      <c r="X11" s="433"/>
      <c r="Y11" s="445"/>
      <c r="Z11" s="424"/>
      <c r="AA11" s="425"/>
      <c r="AB11" s="424"/>
      <c r="AC11" s="424"/>
      <c r="AD11" s="424"/>
      <c r="AE11" s="424"/>
      <c r="AF11" s="424"/>
      <c r="AG11" s="424"/>
      <c r="AH11" s="424"/>
      <c r="AI11" s="424"/>
      <c r="AJ11" s="423"/>
      <c r="AK11" s="393"/>
      <c r="AO11" s="61"/>
      <c r="AP11" s="60"/>
      <c r="BH11" s="121"/>
      <c r="BM11" s="121"/>
      <c r="BR11" s="121"/>
      <c r="CB11" s="51"/>
      <c r="CC11" s="382"/>
      <c r="CG11" s="51"/>
      <c r="CL11" s="52"/>
      <c r="CX11" s="552">
        <f>SUM(CX8:CX10)</f>
        <v>1003004.6765776564</v>
      </c>
      <c r="CY11" s="550" t="s">
        <v>247</v>
      </c>
      <c r="DD11" s="120"/>
    </row>
    <row r="12" spans="1:116" ht="18.600000000000001" thickBot="1" x14ac:dyDescent="0.4">
      <c r="A12" s="58"/>
      <c r="C12" s="58"/>
      <c r="D12" s="58"/>
      <c r="E12" s="58"/>
      <c r="F12" s="58"/>
      <c r="G12" s="58"/>
      <c r="H12" s="58"/>
      <c r="I12" s="58"/>
      <c r="J12" s="58"/>
      <c r="K12" s="58"/>
      <c r="L12" s="58"/>
      <c r="M12" s="58"/>
      <c r="N12" s="58"/>
      <c r="O12" s="58"/>
      <c r="P12" s="58"/>
      <c r="Q12" s="58"/>
      <c r="R12" s="58"/>
      <c r="S12" s="424"/>
      <c r="T12" s="424"/>
      <c r="U12" s="424"/>
      <c r="V12" s="424"/>
      <c r="W12" s="58"/>
      <c r="X12" s="424"/>
      <c r="Y12" s="429"/>
      <c r="Z12" s="424"/>
      <c r="AA12" s="425"/>
      <c r="AB12" s="424"/>
      <c r="AC12" s="424"/>
      <c r="AD12" s="424"/>
      <c r="AE12" s="424"/>
      <c r="AF12" s="424"/>
      <c r="AG12" s="424"/>
      <c r="AH12" s="424"/>
      <c r="AI12" s="424"/>
      <c r="AJ12" s="423"/>
      <c r="AK12" s="393"/>
      <c r="AL12" s="208"/>
      <c r="AO12" s="209" t="s">
        <v>231</v>
      </c>
      <c r="AP12" s="76" t="s">
        <v>231</v>
      </c>
      <c r="AQ12" s="55"/>
      <c r="AR12" s="55"/>
      <c r="AU12" s="76" t="s">
        <v>231</v>
      </c>
      <c r="AV12" s="55"/>
      <c r="AW12" s="55"/>
      <c r="AZ12" s="76" t="s">
        <v>231</v>
      </c>
      <c r="BA12" s="55"/>
      <c r="BB12" s="55"/>
      <c r="BE12" s="76" t="s">
        <v>231</v>
      </c>
      <c r="BF12" s="55"/>
      <c r="BG12" s="55"/>
      <c r="BJ12" s="76" t="s">
        <v>231</v>
      </c>
      <c r="BK12" s="55"/>
      <c r="BL12" s="55"/>
      <c r="BO12" s="76" t="s">
        <v>231</v>
      </c>
      <c r="BP12" s="55"/>
      <c r="BQ12" s="55"/>
      <c r="BT12" s="76" t="s">
        <v>231</v>
      </c>
      <c r="BU12" s="55"/>
      <c r="BV12" s="55"/>
      <c r="BY12" s="76" t="s">
        <v>231</v>
      </c>
      <c r="BZ12" s="55"/>
      <c r="CA12" s="55"/>
      <c r="CD12" s="76" t="s">
        <v>231</v>
      </c>
      <c r="CE12" s="55"/>
      <c r="CF12" s="55"/>
      <c r="CI12" s="76" t="s">
        <v>231</v>
      </c>
      <c r="CJ12" s="55"/>
      <c r="CK12" s="55"/>
      <c r="CL12" s="52"/>
      <c r="CN12" s="76" t="s">
        <v>231</v>
      </c>
      <c r="CO12" s="55"/>
      <c r="CP12" s="55"/>
      <c r="CS12" s="76" t="s">
        <v>231</v>
      </c>
      <c r="CT12" s="55"/>
      <c r="CU12" s="55"/>
      <c r="CX12" s="134"/>
      <c r="CY12" s="210" t="s">
        <v>231</v>
      </c>
    </row>
    <row r="13" spans="1:116" ht="18" x14ac:dyDescent="0.35">
      <c r="A13" s="58"/>
      <c r="B13" s="58"/>
      <c r="C13" s="58"/>
      <c r="D13" s="58"/>
      <c r="E13" s="58"/>
      <c r="F13" s="58"/>
      <c r="G13" s="58"/>
      <c r="H13" s="58"/>
      <c r="I13" s="58"/>
      <c r="J13" s="58"/>
      <c r="K13" s="58"/>
      <c r="L13" s="58"/>
      <c r="M13" s="58"/>
      <c r="N13" s="58"/>
      <c r="O13" s="58"/>
      <c r="P13" s="58"/>
      <c r="Q13" s="58"/>
      <c r="R13" s="58"/>
      <c r="S13" s="423"/>
      <c r="T13" s="423"/>
      <c r="U13" s="423"/>
      <c r="V13" s="423"/>
      <c r="W13" s="58"/>
      <c r="X13" s="423"/>
      <c r="Y13" s="445"/>
      <c r="Z13" s="424"/>
      <c r="AA13" s="425"/>
      <c r="AB13" s="423"/>
      <c r="AC13" s="423"/>
      <c r="AD13" s="423"/>
      <c r="AE13" s="423"/>
      <c r="AF13" s="423"/>
      <c r="AG13" s="423"/>
      <c r="AH13" s="423"/>
      <c r="AI13" s="423"/>
      <c r="AJ13" s="423"/>
      <c r="AK13" s="393"/>
      <c r="AO13" s="213" t="s">
        <v>9</v>
      </c>
      <c r="AP13" s="69" t="s">
        <v>9</v>
      </c>
      <c r="AS13" s="162">
        <v>2000</v>
      </c>
      <c r="AU13" s="69" t="s">
        <v>9</v>
      </c>
      <c r="AX13" s="214">
        <f>AS13</f>
        <v>2000</v>
      </c>
      <c r="AZ13" s="69" t="s">
        <v>9</v>
      </c>
      <c r="BC13" s="214">
        <f>AX13</f>
        <v>2000</v>
      </c>
      <c r="BE13" s="69" t="s">
        <v>9</v>
      </c>
      <c r="BH13" s="214">
        <f>BC13</f>
        <v>2000</v>
      </c>
      <c r="BJ13" s="69" t="s">
        <v>9</v>
      </c>
      <c r="BM13" s="121">
        <f>BH13</f>
        <v>2000</v>
      </c>
      <c r="BO13" s="69" t="s">
        <v>9</v>
      </c>
      <c r="BR13" s="121">
        <f>BM13</f>
        <v>2000</v>
      </c>
      <c r="BT13" s="69" t="s">
        <v>9</v>
      </c>
      <c r="BW13" s="121">
        <f>BR13</f>
        <v>2000</v>
      </c>
      <c r="BY13" s="69" t="s">
        <v>9</v>
      </c>
      <c r="CB13" s="121">
        <f>BW13</f>
        <v>2000</v>
      </c>
      <c r="CD13" s="69" t="s">
        <v>9</v>
      </c>
      <c r="CG13" s="214">
        <f>CB13</f>
        <v>2000</v>
      </c>
      <c r="CI13" s="69" t="s">
        <v>9</v>
      </c>
      <c r="CL13" s="214">
        <f>CG13</f>
        <v>2000</v>
      </c>
      <c r="CN13" s="69" t="s">
        <v>9</v>
      </c>
      <c r="CQ13" s="214">
        <f>CL13</f>
        <v>2000</v>
      </c>
      <c r="CS13" s="69" t="s">
        <v>9</v>
      </c>
      <c r="CV13" s="214">
        <f>CQ13</f>
        <v>2000</v>
      </c>
      <c r="CX13" s="215">
        <f>AS13+AX13+BC13+BH13+BM13+BR13+BW13+CB13+CG13+CL13+CQ13+CV13</f>
        <v>24000</v>
      </c>
      <c r="CY13" s="216" t="s">
        <v>9</v>
      </c>
    </row>
    <row r="14" spans="1:116" s="121" customFormat="1" ht="18" x14ac:dyDescent="0.35">
      <c r="A14" s="183"/>
      <c r="B14" s="183"/>
      <c r="C14" s="183"/>
      <c r="D14" s="183"/>
      <c r="E14" s="183"/>
      <c r="F14" s="183"/>
      <c r="G14" s="183"/>
      <c r="H14" s="183"/>
      <c r="I14" s="183"/>
      <c r="J14" s="183"/>
      <c r="K14" s="183"/>
      <c r="L14" s="183"/>
      <c r="M14" s="183"/>
      <c r="N14" s="183"/>
      <c r="O14" s="183"/>
      <c r="P14" s="183"/>
      <c r="Q14" s="183"/>
      <c r="R14" s="183"/>
      <c r="S14" s="434"/>
      <c r="T14" s="434"/>
      <c r="U14" s="434"/>
      <c r="V14" s="434"/>
      <c r="W14" s="183"/>
      <c r="X14" s="434"/>
      <c r="Y14" s="445"/>
      <c r="Z14" s="434"/>
      <c r="AA14" s="434"/>
      <c r="AB14" s="434"/>
      <c r="AC14" s="423"/>
      <c r="AD14" s="423"/>
      <c r="AE14" s="423"/>
      <c r="AF14" s="423"/>
      <c r="AG14" s="423"/>
      <c r="AH14" s="423"/>
      <c r="AI14" s="423"/>
      <c r="AJ14" s="423"/>
      <c r="AK14" s="393"/>
      <c r="AL14" s="197"/>
      <c r="AM14" s="202"/>
      <c r="AN14" s="202"/>
      <c r="AO14" s="182" t="s">
        <v>4</v>
      </c>
      <c r="AP14" s="121" t="s">
        <v>4</v>
      </c>
      <c r="AS14" s="162">
        <v>2000</v>
      </c>
      <c r="AU14" s="121" t="s">
        <v>4</v>
      </c>
      <c r="AX14" s="121">
        <f>AS14</f>
        <v>2000</v>
      </c>
      <c r="AZ14" s="121" t="s">
        <v>4</v>
      </c>
      <c r="BC14" s="121">
        <f>AX14</f>
        <v>2000</v>
      </c>
      <c r="BE14" s="121" t="s">
        <v>4</v>
      </c>
      <c r="BH14" s="121">
        <f>BC14</f>
        <v>2000</v>
      </c>
      <c r="BJ14" s="121" t="s">
        <v>4</v>
      </c>
      <c r="BM14" s="121">
        <f>BH14</f>
        <v>2000</v>
      </c>
      <c r="BO14" s="121" t="s">
        <v>4</v>
      </c>
      <c r="BR14" s="121">
        <f>BM14</f>
        <v>2000</v>
      </c>
      <c r="BT14" s="121" t="s">
        <v>4</v>
      </c>
      <c r="BW14" s="121">
        <f>BR14</f>
        <v>2000</v>
      </c>
      <c r="BY14" s="121" t="s">
        <v>4</v>
      </c>
      <c r="CB14" s="121">
        <f>BW14</f>
        <v>2000</v>
      </c>
      <c r="CD14" s="177"/>
      <c r="CG14" s="121">
        <f>CB14</f>
        <v>2000</v>
      </c>
      <c r="CI14" s="177" t="s">
        <v>4</v>
      </c>
      <c r="CL14" s="121">
        <f>CG14</f>
        <v>2000</v>
      </c>
      <c r="CN14" s="121" t="s">
        <v>4</v>
      </c>
      <c r="CQ14" s="121">
        <f>CL14</f>
        <v>2000</v>
      </c>
      <c r="CS14" s="121" t="s">
        <v>4</v>
      </c>
      <c r="CV14" s="121">
        <f>CQ14</f>
        <v>2000</v>
      </c>
      <c r="CX14" s="215">
        <f>AS14+AX14+BC14+BH14+BM14+BR14+BW14+CB14+CG14+CL14+CQ14+CV14</f>
        <v>24000</v>
      </c>
      <c r="CY14" s="217" t="s">
        <v>4</v>
      </c>
      <c r="CZ14" s="119"/>
      <c r="DA14" s="119"/>
      <c r="DB14" s="119"/>
      <c r="DC14" s="119"/>
      <c r="DD14" s="218"/>
      <c r="DE14" s="218"/>
      <c r="DF14" s="218"/>
      <c r="DG14" s="119"/>
      <c r="DH14" s="218"/>
      <c r="DI14" s="218"/>
      <c r="DJ14" s="119"/>
      <c r="DK14" s="218"/>
      <c r="DL14" s="119"/>
    </row>
    <row r="15" spans="1:116" s="121" customFormat="1" ht="18" x14ac:dyDescent="0.35">
      <c r="A15" s="183"/>
      <c r="B15" s="183"/>
      <c r="C15" s="183"/>
      <c r="D15" s="183"/>
      <c r="E15" s="183"/>
      <c r="F15" s="183"/>
      <c r="G15" s="183"/>
      <c r="H15" s="183"/>
      <c r="I15" s="183"/>
      <c r="J15" s="183"/>
      <c r="K15" s="183"/>
      <c r="L15" s="183"/>
      <c r="M15" s="183"/>
      <c r="N15" s="183"/>
      <c r="O15" s="183"/>
      <c r="P15" s="183"/>
      <c r="Q15" s="183"/>
      <c r="R15" s="183"/>
      <c r="S15" s="427"/>
      <c r="T15" s="427"/>
      <c r="U15" s="427"/>
      <c r="V15" s="427"/>
      <c r="W15" s="183"/>
      <c r="X15" s="427"/>
      <c r="Y15" s="429"/>
      <c r="Z15" s="427"/>
      <c r="AA15" s="427"/>
      <c r="AB15" s="427"/>
      <c r="AC15" s="423"/>
      <c r="AD15" s="423"/>
      <c r="AE15" s="423"/>
      <c r="AF15" s="423"/>
      <c r="AG15" s="423"/>
      <c r="AH15" s="423"/>
      <c r="AI15" s="423"/>
      <c r="AJ15" s="423"/>
      <c r="AK15" s="393"/>
      <c r="AL15" s="197"/>
      <c r="AM15" s="202"/>
      <c r="AN15" s="202"/>
      <c r="AO15" s="182" t="s">
        <v>67</v>
      </c>
      <c r="AP15" s="177" t="s">
        <v>67</v>
      </c>
      <c r="AS15" s="162">
        <v>10000</v>
      </c>
      <c r="AU15" s="177" t="s">
        <v>67</v>
      </c>
      <c r="AX15" s="121">
        <f>AS15</f>
        <v>10000</v>
      </c>
      <c r="AZ15" s="177" t="s">
        <v>67</v>
      </c>
      <c r="BC15" s="121">
        <f>AX15</f>
        <v>10000</v>
      </c>
      <c r="BE15" s="177" t="s">
        <v>67</v>
      </c>
      <c r="BH15" s="121">
        <f>BC15</f>
        <v>10000</v>
      </c>
      <c r="BJ15" s="177" t="s">
        <v>67</v>
      </c>
      <c r="BM15" s="121">
        <f>BH15</f>
        <v>10000</v>
      </c>
      <c r="BO15" s="177" t="s">
        <v>67</v>
      </c>
      <c r="BR15" s="121">
        <f>BM15</f>
        <v>10000</v>
      </c>
      <c r="BT15" s="177" t="s">
        <v>67</v>
      </c>
      <c r="BW15" s="121">
        <f>BR15</f>
        <v>10000</v>
      </c>
      <c r="BY15" s="177" t="s">
        <v>67</v>
      </c>
      <c r="CB15" s="121">
        <f>BW15</f>
        <v>10000</v>
      </c>
      <c r="CD15" s="177" t="s">
        <v>67</v>
      </c>
      <c r="CG15" s="121">
        <f>CB15</f>
        <v>10000</v>
      </c>
      <c r="CI15" s="177" t="s">
        <v>67</v>
      </c>
      <c r="CL15" s="121">
        <f>CG15</f>
        <v>10000</v>
      </c>
      <c r="CN15" s="177" t="s">
        <v>67</v>
      </c>
      <c r="CQ15" s="121">
        <f>CL15</f>
        <v>10000</v>
      </c>
      <c r="CS15" s="177" t="s">
        <v>67</v>
      </c>
      <c r="CV15" s="121">
        <f>CQ15</f>
        <v>10000</v>
      </c>
      <c r="CX15" s="215">
        <f>AS15+AX15+BC15+BH15+BM15+BR15+BW15+CB15+CG15+CL15+CQ15+CV15</f>
        <v>120000</v>
      </c>
      <c r="CY15" s="219" t="s">
        <v>67</v>
      </c>
      <c r="CZ15" s="119"/>
      <c r="DA15" s="119"/>
      <c r="DB15" s="119"/>
      <c r="DC15" s="119"/>
      <c r="DD15" s="218"/>
      <c r="DE15" s="218"/>
      <c r="DF15" s="218"/>
      <c r="DG15" s="119"/>
      <c r="DH15" s="218"/>
      <c r="DI15" s="218"/>
      <c r="DJ15" s="119"/>
      <c r="DK15" s="218"/>
      <c r="DL15" s="119"/>
    </row>
    <row r="16" spans="1:116" ht="18" x14ac:dyDescent="0.35">
      <c r="A16" s="58"/>
      <c r="B16" s="58"/>
      <c r="C16" s="58"/>
      <c r="D16" s="58"/>
      <c r="E16" s="58"/>
      <c r="F16" s="58"/>
      <c r="G16" s="58"/>
      <c r="H16" s="58"/>
      <c r="I16" s="58"/>
      <c r="J16" s="58"/>
      <c r="K16" s="58"/>
      <c r="L16" s="58"/>
      <c r="M16" s="58"/>
      <c r="N16" s="58"/>
      <c r="O16" s="58"/>
      <c r="P16" s="58"/>
      <c r="Q16" s="58"/>
      <c r="R16" s="58"/>
      <c r="S16" s="435"/>
      <c r="T16" s="435"/>
      <c r="U16" s="435"/>
      <c r="V16" s="435"/>
      <c r="W16" s="58"/>
      <c r="X16" s="435"/>
      <c r="Y16" s="445"/>
      <c r="Z16" s="424"/>
      <c r="AA16" s="425"/>
      <c r="AB16" s="423"/>
      <c r="AC16" s="423"/>
      <c r="AD16" s="423"/>
      <c r="AE16" s="423"/>
      <c r="AF16" s="423"/>
      <c r="AG16" s="423"/>
      <c r="AH16" s="423"/>
      <c r="AI16" s="423"/>
      <c r="AJ16" s="423"/>
      <c r="AK16" s="393"/>
      <c r="AO16" s="211" t="s">
        <v>7</v>
      </c>
      <c r="AP16" s="69" t="s">
        <v>7</v>
      </c>
      <c r="AS16" s="348" t="s">
        <v>214</v>
      </c>
      <c r="AU16" s="69" t="s">
        <v>7</v>
      </c>
      <c r="AX16" s="348" t="s">
        <v>214</v>
      </c>
      <c r="AZ16" s="69" t="s">
        <v>7</v>
      </c>
      <c r="BC16" s="348" t="s">
        <v>214</v>
      </c>
      <c r="BE16" s="69" t="s">
        <v>7</v>
      </c>
      <c r="BH16" s="348" t="s">
        <v>214</v>
      </c>
      <c r="BJ16" s="69" t="s">
        <v>7</v>
      </c>
      <c r="BM16" s="348" t="s">
        <v>214</v>
      </c>
      <c r="BO16" s="69" t="s">
        <v>7</v>
      </c>
      <c r="BR16" s="348" t="s">
        <v>214</v>
      </c>
      <c r="BT16" s="69" t="s">
        <v>7</v>
      </c>
      <c r="BW16" s="348" t="s">
        <v>214</v>
      </c>
      <c r="BY16" s="69" t="s">
        <v>7</v>
      </c>
      <c r="CB16" s="348" t="s">
        <v>214</v>
      </c>
      <c r="CD16" s="69" t="s">
        <v>7</v>
      </c>
      <c r="CG16" s="348" t="s">
        <v>214</v>
      </c>
      <c r="CI16" s="69" t="s">
        <v>7</v>
      </c>
      <c r="CL16" s="348" t="s">
        <v>214</v>
      </c>
      <c r="CN16" s="69" t="s">
        <v>7</v>
      </c>
      <c r="CQ16" s="348" t="s">
        <v>214</v>
      </c>
      <c r="CS16" s="69" t="s">
        <v>7</v>
      </c>
      <c r="CV16" s="348" t="s">
        <v>214</v>
      </c>
      <c r="CX16" s="422"/>
      <c r="CY16" s="212" t="s">
        <v>7</v>
      </c>
    </row>
    <row r="17" spans="1:116" ht="18" x14ac:dyDescent="0.35">
      <c r="A17" s="58"/>
      <c r="B17" s="58"/>
      <c r="C17" s="58"/>
      <c r="D17" s="58"/>
      <c r="E17" s="58"/>
      <c r="F17" s="58"/>
      <c r="G17" s="58"/>
      <c r="H17" s="58"/>
      <c r="I17" s="58"/>
      <c r="J17" s="58"/>
      <c r="K17" s="58"/>
      <c r="L17" s="58"/>
      <c r="M17" s="58"/>
      <c r="N17" s="58"/>
      <c r="O17" s="58"/>
      <c r="P17" s="58"/>
      <c r="Q17" s="58"/>
      <c r="R17" s="58"/>
      <c r="S17" s="428"/>
      <c r="T17" s="428"/>
      <c r="U17" s="428"/>
      <c r="V17" s="428"/>
      <c r="W17" s="58"/>
      <c r="X17" s="428"/>
      <c r="Y17" s="429"/>
      <c r="Z17" s="424"/>
      <c r="AA17" s="425"/>
      <c r="AB17" s="436"/>
      <c r="AC17" s="423"/>
      <c r="AD17" s="423"/>
      <c r="AE17" s="423"/>
      <c r="AF17" s="423"/>
      <c r="AG17" s="423"/>
      <c r="AH17" s="423"/>
      <c r="AI17" s="423"/>
      <c r="AJ17" s="423"/>
      <c r="AK17" s="393"/>
      <c r="AO17" s="213" t="s">
        <v>88</v>
      </c>
      <c r="AP17" s="69" t="s">
        <v>88</v>
      </c>
      <c r="AS17" s="162">
        <v>25000</v>
      </c>
      <c r="AU17" s="69" t="s">
        <v>88</v>
      </c>
      <c r="AX17" s="121">
        <f>AS17</f>
        <v>25000</v>
      </c>
      <c r="AZ17" s="69" t="s">
        <v>88</v>
      </c>
      <c r="BC17" s="121">
        <f>AX17</f>
        <v>25000</v>
      </c>
      <c r="BE17" s="69" t="s">
        <v>88</v>
      </c>
      <c r="BH17" s="121">
        <f>BC17</f>
        <v>25000</v>
      </c>
      <c r="BJ17" s="69" t="s">
        <v>88</v>
      </c>
      <c r="BM17" s="121">
        <f>BH17</f>
        <v>25000</v>
      </c>
      <c r="BO17" s="69" t="s">
        <v>88</v>
      </c>
      <c r="BR17" s="121">
        <f>BM17</f>
        <v>25000</v>
      </c>
      <c r="BT17" s="69" t="s">
        <v>88</v>
      </c>
      <c r="BW17" s="121">
        <f>BR17</f>
        <v>25000</v>
      </c>
      <c r="BY17" s="69" t="s">
        <v>88</v>
      </c>
      <c r="CB17" s="121">
        <f>BW17</f>
        <v>25000</v>
      </c>
      <c r="CD17" s="69" t="s">
        <v>88</v>
      </c>
      <c r="CG17" s="121">
        <f>CB17</f>
        <v>25000</v>
      </c>
      <c r="CI17" s="69" t="s">
        <v>88</v>
      </c>
      <c r="CL17" s="121">
        <v>25000</v>
      </c>
      <c r="CN17" s="69" t="s">
        <v>88</v>
      </c>
      <c r="CQ17" s="121">
        <f>CL17</f>
        <v>25000</v>
      </c>
      <c r="CS17" s="69" t="s">
        <v>88</v>
      </c>
      <c r="CV17" s="121">
        <f>CQ17</f>
        <v>25000</v>
      </c>
      <c r="CX17" s="215">
        <f>AS17+AX17+BC17+BH17+BM17+BR17+BW17+CB17+CG17+CL17+CQ17+CV17</f>
        <v>300000</v>
      </c>
      <c r="CY17" s="216" t="s">
        <v>88</v>
      </c>
    </row>
    <row r="18" spans="1:116" ht="18" x14ac:dyDescent="0.35">
      <c r="A18" s="58"/>
      <c r="B18" s="58"/>
      <c r="C18" s="58"/>
      <c r="D18" s="58"/>
      <c r="E18" s="58"/>
      <c r="F18" s="58"/>
      <c r="G18" s="58"/>
      <c r="H18" s="58"/>
      <c r="I18" s="58"/>
      <c r="J18" s="58"/>
      <c r="K18" s="58"/>
      <c r="L18" s="58"/>
      <c r="M18" s="58"/>
      <c r="N18" s="58"/>
      <c r="O18" s="58"/>
      <c r="P18" s="58"/>
      <c r="Q18" s="58"/>
      <c r="R18" s="58"/>
      <c r="S18" s="435"/>
      <c r="T18" s="435"/>
      <c r="U18" s="435"/>
      <c r="V18" s="435"/>
      <c r="W18" s="58"/>
      <c r="X18" s="435"/>
      <c r="Y18" s="447"/>
      <c r="Z18" s="424"/>
      <c r="AA18" s="425"/>
      <c r="AB18" s="423"/>
      <c r="AC18" s="423"/>
      <c r="AD18" s="423"/>
      <c r="AE18" s="423"/>
      <c r="AF18" s="423"/>
      <c r="AG18" s="426"/>
      <c r="AH18" s="423"/>
      <c r="AI18" s="423"/>
      <c r="AJ18" s="423"/>
      <c r="AK18" s="393"/>
      <c r="AO18" s="220"/>
      <c r="AP18" s="69"/>
      <c r="AS18" s="121"/>
      <c r="AU18" s="69"/>
      <c r="AX18" s="121"/>
      <c r="AZ18" s="69"/>
      <c r="BC18" s="121"/>
      <c r="BE18" s="69"/>
      <c r="BH18" s="121"/>
      <c r="BJ18" s="69"/>
      <c r="BM18" s="121"/>
      <c r="BO18" s="69"/>
      <c r="BR18" s="121"/>
      <c r="BT18" s="69"/>
      <c r="BW18" s="121"/>
      <c r="BY18" s="69"/>
      <c r="CB18" s="121"/>
      <c r="CD18" s="69"/>
      <c r="CG18" s="121"/>
      <c r="CI18" s="69"/>
      <c r="CL18" s="121"/>
      <c r="CN18" s="69"/>
      <c r="CQ18" s="121"/>
      <c r="CS18" s="69"/>
      <c r="CV18" s="121"/>
      <c r="CX18" s="124"/>
      <c r="CY18" s="221"/>
    </row>
    <row r="19" spans="1:116" ht="18.600000000000001" thickBot="1" x14ac:dyDescent="0.4">
      <c r="A19" s="58"/>
      <c r="B19" s="58"/>
      <c r="C19" s="58"/>
      <c r="D19" s="58"/>
      <c r="E19" s="58"/>
      <c r="F19" s="58"/>
      <c r="G19" s="58"/>
      <c r="H19" s="58"/>
      <c r="I19" s="58"/>
      <c r="J19" s="58"/>
      <c r="K19" s="58"/>
      <c r="L19" s="58"/>
      <c r="M19" s="58"/>
      <c r="N19" s="58"/>
      <c r="O19" s="58"/>
      <c r="P19" s="58"/>
      <c r="Q19" s="58"/>
      <c r="R19" s="58"/>
      <c r="S19" s="433"/>
      <c r="T19" s="433"/>
      <c r="U19" s="433"/>
      <c r="V19" s="433"/>
      <c r="W19" s="58"/>
      <c r="X19" s="433"/>
      <c r="Y19" s="445"/>
      <c r="Z19" s="424"/>
      <c r="AA19" s="425"/>
      <c r="AB19" s="424"/>
      <c r="AC19" s="424"/>
      <c r="AD19" s="424"/>
      <c r="AE19" s="424"/>
      <c r="AF19" s="424"/>
      <c r="AG19" s="428"/>
      <c r="AH19" s="424"/>
      <c r="AI19" s="424"/>
      <c r="AJ19" s="424"/>
      <c r="AK19" s="439"/>
      <c r="AO19" s="209" t="s">
        <v>138</v>
      </c>
      <c r="AP19" s="76" t="s">
        <v>15</v>
      </c>
      <c r="AQ19" s="55"/>
      <c r="AR19" s="55"/>
      <c r="AU19" s="76" t="s">
        <v>15</v>
      </c>
      <c r="AV19" s="55"/>
      <c r="AW19" s="55"/>
      <c r="AZ19" s="76" t="s">
        <v>15</v>
      </c>
      <c r="BA19" s="55"/>
      <c r="BB19" s="55"/>
      <c r="BC19" s="121"/>
      <c r="BE19" s="76" t="s">
        <v>15</v>
      </c>
      <c r="BF19" s="55"/>
      <c r="BG19" s="55"/>
      <c r="BJ19" s="76" t="s">
        <v>15</v>
      </c>
      <c r="BK19" s="55"/>
      <c r="BL19" s="55"/>
      <c r="BO19" s="76" t="s">
        <v>15</v>
      </c>
      <c r="BP19" s="55"/>
      <c r="BQ19" s="55"/>
      <c r="BT19" s="76" t="s">
        <v>15</v>
      </c>
      <c r="BU19" s="55"/>
      <c r="BV19" s="55"/>
      <c r="BY19" s="76" t="s">
        <v>15</v>
      </c>
      <c r="BZ19" s="55"/>
      <c r="CA19" s="55"/>
      <c r="CD19" s="76" t="s">
        <v>15</v>
      </c>
      <c r="CE19" s="55"/>
      <c r="CF19" s="55"/>
      <c r="CI19" s="76" t="s">
        <v>15</v>
      </c>
      <c r="CJ19" s="55"/>
      <c r="CK19" s="55"/>
      <c r="CL19" s="52"/>
      <c r="CN19" s="76" t="s">
        <v>15</v>
      </c>
      <c r="CO19" s="55"/>
      <c r="CP19" s="55"/>
      <c r="CS19" s="76" t="s">
        <v>15</v>
      </c>
      <c r="CT19" s="55"/>
      <c r="CU19" s="55"/>
      <c r="CX19" s="174"/>
      <c r="CY19" s="210" t="s">
        <v>15</v>
      </c>
    </row>
    <row r="20" spans="1:116" s="121" customFormat="1" ht="18" x14ac:dyDescent="0.35">
      <c r="A20" s="183"/>
      <c r="B20" s="183"/>
      <c r="C20" s="183"/>
      <c r="D20" s="183"/>
      <c r="E20" s="183"/>
      <c r="F20" s="183"/>
      <c r="G20" s="183"/>
      <c r="H20" s="183"/>
      <c r="I20" s="183"/>
      <c r="J20" s="183"/>
      <c r="K20" s="183"/>
      <c r="L20" s="183"/>
      <c r="M20" s="183"/>
      <c r="N20" s="183"/>
      <c r="O20" s="183"/>
      <c r="P20" s="183"/>
      <c r="Q20" s="183"/>
      <c r="R20" s="183"/>
      <c r="S20" s="433"/>
      <c r="T20" s="433"/>
      <c r="U20" s="433"/>
      <c r="V20" s="433"/>
      <c r="W20" s="183"/>
      <c r="X20" s="433"/>
      <c r="Y20" s="433"/>
      <c r="Z20" s="424"/>
      <c r="AA20" s="425"/>
      <c r="AB20" s="428"/>
      <c r="AC20" s="424"/>
      <c r="AD20" s="424"/>
      <c r="AE20" s="424"/>
      <c r="AF20" s="424"/>
      <c r="AG20" s="428"/>
      <c r="AH20" s="424"/>
      <c r="AI20" s="424"/>
      <c r="AJ20" s="424"/>
      <c r="AK20" s="439"/>
      <c r="AL20" s="197"/>
      <c r="AM20" s="202"/>
      <c r="AN20" s="202"/>
      <c r="AO20" s="181" t="s">
        <v>244</v>
      </c>
      <c r="AP20" s="185" t="s">
        <v>245</v>
      </c>
      <c r="AQ20" s="183"/>
      <c r="AR20" s="183"/>
      <c r="AS20" s="183">
        <f>10000+AS5*6.25%</f>
        <v>26071.411070709633</v>
      </c>
      <c r="AT20" s="183"/>
      <c r="AU20" s="185" t="s">
        <v>245</v>
      </c>
      <c r="AV20" s="183"/>
      <c r="AW20" s="183"/>
      <c r="AX20" s="183">
        <f>10000+AX5*6.25%</f>
        <v>33436.728716845093</v>
      </c>
      <c r="AY20" s="183"/>
      <c r="AZ20" s="185" t="s">
        <v>245</v>
      </c>
      <c r="BA20" s="183"/>
      <c r="BB20" s="183"/>
      <c r="BC20" s="183">
        <f>10000+BC5*6.25%</f>
        <v>28185.790378588379</v>
      </c>
      <c r="BD20" s="183"/>
      <c r="BE20" s="185" t="s">
        <v>245</v>
      </c>
      <c r="BF20" s="183"/>
      <c r="BG20" s="183"/>
      <c r="BH20" s="183">
        <f>10000+BH5*6.25%</f>
        <v>24527.001327401369</v>
      </c>
      <c r="BI20" s="183"/>
      <c r="BJ20" s="185" t="s">
        <v>245</v>
      </c>
      <c r="BK20" s="183"/>
      <c r="BL20" s="183"/>
      <c r="BM20" s="183">
        <f>10000+BM5*6.25%</f>
        <v>17535.314255783855</v>
      </c>
      <c r="BN20" s="183"/>
      <c r="BO20" s="185" t="s">
        <v>245</v>
      </c>
      <c r="BP20" s="183"/>
      <c r="BQ20" s="183"/>
      <c r="BR20" s="183">
        <f>10000+BR5*6.25%</f>
        <v>18522.429549186403</v>
      </c>
      <c r="BS20" s="183"/>
      <c r="BT20" s="185" t="s">
        <v>245</v>
      </c>
      <c r="BU20" s="183"/>
      <c r="BV20" s="183"/>
      <c r="BW20" s="183">
        <f>10000+BW5*6.25%</f>
        <v>21153.028816900227</v>
      </c>
      <c r="BX20" s="183"/>
      <c r="BY20" s="185" t="s">
        <v>245</v>
      </c>
      <c r="BZ20" s="183"/>
      <c r="CA20" s="183"/>
      <c r="CB20" s="183">
        <f>10000+CB5*6.25%</f>
        <v>29703.919182375979</v>
      </c>
      <c r="CD20" s="185" t="s">
        <v>245</v>
      </c>
      <c r="CE20" s="122"/>
      <c r="CF20" s="122"/>
      <c r="CG20" s="183">
        <f>10000+CG5*6.25%</f>
        <v>35674.957572923173</v>
      </c>
      <c r="CH20" s="183"/>
      <c r="CI20" s="185" t="s">
        <v>245</v>
      </c>
      <c r="CJ20" s="183"/>
      <c r="CK20" s="183"/>
      <c r="CL20" s="183">
        <f>10000+CL5*6.25%</f>
        <v>44921.555083945146</v>
      </c>
      <c r="CM20" s="183"/>
      <c r="CN20" s="185" t="s">
        <v>245</v>
      </c>
      <c r="CO20" s="183"/>
      <c r="CP20" s="183"/>
      <c r="CQ20" s="183">
        <f>10000+CQ5*6.25%</f>
        <v>51868.953983920408</v>
      </c>
      <c r="CR20" s="183"/>
      <c r="CS20" s="185" t="s">
        <v>245</v>
      </c>
      <c r="CT20" s="183"/>
      <c r="CU20" s="183"/>
      <c r="CV20" s="183">
        <f>10000+CV5*6.25%</f>
        <v>53457.915072600903</v>
      </c>
      <c r="CW20" s="183"/>
      <c r="CX20" s="215">
        <f>AS20+AX20+BC20+BH20+BM20+BR20+BW20+CB20+CG20+CL20+CQ20+CV20</f>
        <v>385059.00501118053</v>
      </c>
      <c r="CY20" s="222" t="s">
        <v>244</v>
      </c>
      <c r="CZ20" s="119"/>
      <c r="DA20" s="119"/>
      <c r="DB20" s="119"/>
      <c r="DC20" s="119"/>
      <c r="DD20" s="218"/>
      <c r="DE20" s="218"/>
      <c r="DF20" s="218"/>
      <c r="DG20" s="119"/>
      <c r="DH20" s="218"/>
      <c r="DI20" s="218"/>
      <c r="DJ20" s="119"/>
      <c r="DK20" s="218"/>
      <c r="DL20" s="119"/>
    </row>
    <row r="21" spans="1:116" s="121" customFormat="1" ht="18" x14ac:dyDescent="0.35">
      <c r="A21" s="183"/>
      <c r="B21" s="183"/>
      <c r="C21" s="183"/>
      <c r="D21" s="183"/>
      <c r="E21" s="183"/>
      <c r="F21" s="183"/>
      <c r="G21" s="183"/>
      <c r="H21" s="183"/>
      <c r="I21" s="183"/>
      <c r="J21" s="183"/>
      <c r="K21" s="183"/>
      <c r="L21" s="183"/>
      <c r="M21" s="183"/>
      <c r="N21" s="183"/>
      <c r="O21" s="183"/>
      <c r="P21" s="183"/>
      <c r="Q21" s="183"/>
      <c r="R21" s="183"/>
      <c r="S21" s="433"/>
      <c r="T21" s="433"/>
      <c r="U21" s="433"/>
      <c r="V21" s="433"/>
      <c r="W21" s="183"/>
      <c r="X21" s="433"/>
      <c r="Y21" s="429"/>
      <c r="Z21" s="424"/>
      <c r="AA21" s="425"/>
      <c r="AB21" s="424"/>
      <c r="AC21" s="424"/>
      <c r="AD21" s="424"/>
      <c r="AE21" s="424"/>
      <c r="AF21" s="424"/>
      <c r="AG21" s="424"/>
      <c r="AH21" s="424"/>
      <c r="AI21" s="424"/>
      <c r="AJ21" s="424"/>
      <c r="AK21" s="439"/>
      <c r="AL21" s="197"/>
      <c r="AM21" s="202"/>
      <c r="AN21" s="202"/>
      <c r="AO21" s="182" t="s">
        <v>213</v>
      </c>
      <c r="AP21" s="205" t="s">
        <v>213</v>
      </c>
      <c r="AQ21" s="183"/>
      <c r="AR21" s="183"/>
      <c r="AS21" s="183">
        <f>10000+AS5*3.125%</f>
        <v>18035.705535354817</v>
      </c>
      <c r="AT21" s="183"/>
      <c r="AU21" s="205" t="s">
        <v>213</v>
      </c>
      <c r="AV21" s="183"/>
      <c r="AW21" s="183"/>
      <c r="AX21" s="183">
        <f>10000+AX5*3.125%</f>
        <v>21718.364358422547</v>
      </c>
      <c r="AY21" s="183"/>
      <c r="AZ21" s="205" t="s">
        <v>213</v>
      </c>
      <c r="BA21" s="183"/>
      <c r="BB21" s="183"/>
      <c r="BC21" s="183">
        <f>10000+BC5*3.125%</f>
        <v>19092.895189294191</v>
      </c>
      <c r="BD21" s="183"/>
      <c r="BE21" s="205" t="s">
        <v>213</v>
      </c>
      <c r="BF21" s="183"/>
      <c r="BG21" s="183"/>
      <c r="BH21" s="183">
        <f>10000+BH5*3.125%</f>
        <v>17263.500663700685</v>
      </c>
      <c r="BI21" s="183"/>
      <c r="BJ21" s="205" t="s">
        <v>213</v>
      </c>
      <c r="BK21" s="183"/>
      <c r="BL21" s="183"/>
      <c r="BM21" s="183">
        <f>10000+BM5*3.125%</f>
        <v>13767.657127891927</v>
      </c>
      <c r="BN21" s="183"/>
      <c r="BO21" s="205" t="s">
        <v>213</v>
      </c>
      <c r="BP21" s="183"/>
      <c r="BQ21" s="183"/>
      <c r="BR21" s="183">
        <f>10000+BR5*3.125%</f>
        <v>14261.214774593202</v>
      </c>
      <c r="BS21" s="183"/>
      <c r="BT21" s="205" t="s">
        <v>213</v>
      </c>
      <c r="BU21" s="183"/>
      <c r="BV21" s="183"/>
      <c r="BW21" s="183">
        <f>10000+BW5*3.125%</f>
        <v>15576.514408450113</v>
      </c>
      <c r="BX21" s="183"/>
      <c r="BY21" s="205" t="s">
        <v>213</v>
      </c>
      <c r="BZ21" s="183"/>
      <c r="CA21" s="183"/>
      <c r="CB21" s="183">
        <f>10000+CB5*3.125%</f>
        <v>19851.959591187988</v>
      </c>
      <c r="CD21" s="185" t="s">
        <v>213</v>
      </c>
      <c r="CE21" s="122"/>
      <c r="CF21" s="183"/>
      <c r="CG21" s="183">
        <f>10000+'CTLV 1st Year 2017 Condensed'!J4*3.125%</f>
        <v>22837.478786461586</v>
      </c>
      <c r="CH21" s="183"/>
      <c r="CI21" s="205" t="s">
        <v>213</v>
      </c>
      <c r="CJ21" s="183"/>
      <c r="CK21" s="183"/>
      <c r="CL21" s="183">
        <f>10000+CL5*3.125%</f>
        <v>27460.777541972573</v>
      </c>
      <c r="CM21" s="183"/>
      <c r="CN21" s="205" t="s">
        <v>213</v>
      </c>
      <c r="CO21" s="183"/>
      <c r="CP21" s="183"/>
      <c r="CQ21" s="183">
        <f>10000+CQ5*3.125%</f>
        <v>30934.476991960204</v>
      </c>
      <c r="CR21" s="183"/>
      <c r="CS21" s="205" t="s">
        <v>213</v>
      </c>
      <c r="CT21" s="183"/>
      <c r="CU21" s="183"/>
      <c r="CV21" s="183">
        <f>10000+CV5*3.125%</f>
        <v>31728.957536300451</v>
      </c>
      <c r="CW21" s="183"/>
      <c r="CX21" s="215">
        <f>AS21+AX21+BC21+BH21+BM21+BR21+BW21+CB21+CG21+CL21+CQ21+CV21</f>
        <v>252529.50250559027</v>
      </c>
      <c r="CY21" s="219" t="s">
        <v>213</v>
      </c>
      <c r="CZ21" s="119"/>
      <c r="DA21" s="119"/>
      <c r="DB21" s="119"/>
      <c r="DC21" s="119"/>
      <c r="DD21" s="218"/>
      <c r="DE21" s="218"/>
      <c r="DF21" s="218"/>
      <c r="DG21" s="119"/>
      <c r="DH21" s="218"/>
      <c r="DI21" s="218"/>
      <c r="DJ21" s="119"/>
      <c r="DK21" s="218"/>
      <c r="DL21" s="119"/>
    </row>
    <row r="22" spans="1:116" s="121" customFormat="1" ht="18" x14ac:dyDescent="0.35">
      <c r="A22" s="183"/>
      <c r="B22" s="183"/>
      <c r="C22" s="183"/>
      <c r="D22" s="183"/>
      <c r="E22" s="183"/>
      <c r="F22" s="183"/>
      <c r="G22" s="183"/>
      <c r="H22" s="183"/>
      <c r="I22" s="183"/>
      <c r="J22" s="183"/>
      <c r="K22" s="183"/>
      <c r="L22" s="183"/>
      <c r="M22" s="183"/>
      <c r="N22" s="183"/>
      <c r="O22" s="183"/>
      <c r="P22" s="183"/>
      <c r="Q22" s="183"/>
      <c r="R22" s="183"/>
      <c r="S22" s="433"/>
      <c r="T22" s="433"/>
      <c r="U22" s="433"/>
      <c r="V22" s="433"/>
      <c r="W22" s="183"/>
      <c r="X22" s="433"/>
      <c r="Y22" s="437"/>
      <c r="Z22" s="424"/>
      <c r="AA22" s="425"/>
      <c r="AB22" s="437"/>
      <c r="AC22" s="424"/>
      <c r="AD22" s="424"/>
      <c r="AE22" s="424"/>
      <c r="AF22" s="424"/>
      <c r="AG22" s="424"/>
      <c r="AH22" s="424"/>
      <c r="AI22" s="424"/>
      <c r="AJ22" s="424"/>
      <c r="AK22" s="439"/>
      <c r="AL22" s="197"/>
      <c r="AM22" s="202"/>
      <c r="AN22" s="202"/>
      <c r="AO22" s="182" t="s">
        <v>155</v>
      </c>
      <c r="AP22" s="205" t="s">
        <v>155</v>
      </c>
      <c r="AQ22" s="183"/>
      <c r="AR22" s="183"/>
      <c r="AS22" s="183">
        <f>10000+AS5*1.5625%</f>
        <v>14017.852767677408</v>
      </c>
      <c r="AT22" s="183"/>
      <c r="AU22" s="205" t="s">
        <v>155</v>
      </c>
      <c r="AV22" s="183"/>
      <c r="AW22" s="183"/>
      <c r="AX22" s="183">
        <f>10000+AX5*1.5625%</f>
        <v>15859.182179211273</v>
      </c>
      <c r="AY22" s="183"/>
      <c r="AZ22" s="205" t="s">
        <v>155</v>
      </c>
      <c r="BA22" s="183"/>
      <c r="BB22" s="183"/>
      <c r="BC22" s="183">
        <f>10000+BC5*1.5625%</f>
        <v>14546.447594647096</v>
      </c>
      <c r="BD22" s="183"/>
      <c r="BE22" s="205" t="s">
        <v>155</v>
      </c>
      <c r="BF22" s="183"/>
      <c r="BG22" s="183"/>
      <c r="BH22" s="183">
        <f>10000+BH5*1.5625%</f>
        <v>13631.750331850342</v>
      </c>
      <c r="BI22" s="183"/>
      <c r="BJ22" s="205" t="s">
        <v>155</v>
      </c>
      <c r="BK22" s="183"/>
      <c r="BL22" s="183"/>
      <c r="BM22" s="183">
        <f>10000+BM5*1.5625%</f>
        <v>11883.828563945965</v>
      </c>
      <c r="BN22" s="183"/>
      <c r="BO22" s="205" t="s">
        <v>155</v>
      </c>
      <c r="BP22" s="183"/>
      <c r="BQ22" s="183"/>
      <c r="BR22" s="183">
        <f>10000+BR5*1.5625%</f>
        <v>12130.607387296601</v>
      </c>
      <c r="BS22" s="183"/>
      <c r="BT22" s="205" t="s">
        <v>155</v>
      </c>
      <c r="BU22" s="183"/>
      <c r="BV22" s="183"/>
      <c r="BW22" s="183">
        <f>10000+BW5*1.5625%</f>
        <v>12788.257204225058</v>
      </c>
      <c r="BX22" s="183"/>
      <c r="BY22" s="205" t="s">
        <v>155</v>
      </c>
      <c r="BZ22" s="183"/>
      <c r="CA22" s="183"/>
      <c r="CB22" s="183">
        <f>10000+CB5*1.5625%</f>
        <v>14925.979795593994</v>
      </c>
      <c r="CD22" s="177" t="s">
        <v>155</v>
      </c>
      <c r="CG22" s="183">
        <f>10000+CG5*1.5625%</f>
        <v>16418.739393230793</v>
      </c>
      <c r="CH22" s="183"/>
      <c r="CI22" s="205" t="s">
        <v>155</v>
      </c>
      <c r="CJ22" s="183"/>
      <c r="CK22" s="183"/>
      <c r="CL22" s="183">
        <f>10000+CL5*1.5625%</f>
        <v>18730.388770986287</v>
      </c>
      <c r="CM22" s="183"/>
      <c r="CN22" s="205" t="s">
        <v>155</v>
      </c>
      <c r="CO22" s="183"/>
      <c r="CP22" s="183"/>
      <c r="CQ22" s="183">
        <f>10000+CQ5*1.5625%</f>
        <v>20467.238495980102</v>
      </c>
      <c r="CR22" s="183"/>
      <c r="CS22" s="205" t="s">
        <v>155</v>
      </c>
      <c r="CT22" s="183"/>
      <c r="CU22" s="183"/>
      <c r="CV22" s="183">
        <f>10000+CV5*1.5625%</f>
        <v>20864.478768150228</v>
      </c>
      <c r="CW22" s="183"/>
      <c r="CX22" s="215">
        <f>AS22+AX22+BC22+BH22+BM22+BR22+BW22+CB22+CG22+CL22+CQ22+CV22</f>
        <v>186264.75125279516</v>
      </c>
      <c r="CY22" s="219" t="s">
        <v>155</v>
      </c>
      <c r="CZ22" s="119"/>
      <c r="DA22" s="119"/>
      <c r="DB22" s="119"/>
      <c r="DC22" s="119"/>
      <c r="DD22" s="218"/>
      <c r="DE22" s="218"/>
      <c r="DF22" s="218"/>
      <c r="DG22" s="119"/>
      <c r="DH22" s="218"/>
      <c r="DI22" s="218"/>
      <c r="DJ22" s="119"/>
      <c r="DK22" s="218"/>
      <c r="DL22" s="119"/>
    </row>
    <row r="23" spans="1:116" s="121" customFormat="1" ht="18" x14ac:dyDescent="0.35">
      <c r="A23" s="183"/>
      <c r="B23" s="183"/>
      <c r="C23" s="183"/>
      <c r="D23" s="183"/>
      <c r="E23" s="183"/>
      <c r="F23" s="183"/>
      <c r="G23" s="183"/>
      <c r="H23" s="183"/>
      <c r="I23" s="183"/>
      <c r="J23" s="183"/>
      <c r="K23" s="183"/>
      <c r="L23" s="183"/>
      <c r="M23" s="183"/>
      <c r="N23" s="183"/>
      <c r="O23" s="183"/>
      <c r="P23" s="183"/>
      <c r="Q23" s="183"/>
      <c r="R23" s="183"/>
      <c r="S23" s="433"/>
      <c r="T23" s="433"/>
      <c r="U23" s="433"/>
      <c r="V23" s="433"/>
      <c r="W23" s="183"/>
      <c r="X23" s="433"/>
      <c r="Y23" s="437"/>
      <c r="Z23" s="424"/>
      <c r="AA23" s="425"/>
      <c r="AB23" s="428"/>
      <c r="AC23" s="424"/>
      <c r="AD23" s="424"/>
      <c r="AE23" s="424"/>
      <c r="AF23" s="424"/>
      <c r="AG23" s="424"/>
      <c r="AH23" s="424"/>
      <c r="AI23" s="424"/>
      <c r="AJ23" s="424"/>
      <c r="AK23" s="439"/>
      <c r="AL23" s="197"/>
      <c r="AM23" s="202"/>
      <c r="AN23" s="202"/>
      <c r="AO23" s="223" t="s">
        <v>156</v>
      </c>
      <c r="AP23" s="177" t="s">
        <v>156</v>
      </c>
      <c r="AS23" s="162">
        <v>0</v>
      </c>
      <c r="AU23" s="177" t="s">
        <v>156</v>
      </c>
      <c r="AX23" s="121">
        <f>AS23</f>
        <v>0</v>
      </c>
      <c r="AZ23" s="177" t="s">
        <v>156</v>
      </c>
      <c r="BC23" s="121">
        <f>AX23</f>
        <v>0</v>
      </c>
      <c r="BE23" s="177" t="s">
        <v>156</v>
      </c>
      <c r="BH23" s="121">
        <f>BC23</f>
        <v>0</v>
      </c>
      <c r="BJ23" s="177" t="s">
        <v>156</v>
      </c>
      <c r="BM23" s="121">
        <f>BH23</f>
        <v>0</v>
      </c>
      <c r="BO23" s="177" t="s">
        <v>6</v>
      </c>
      <c r="BR23" s="121">
        <f>BM23</f>
        <v>0</v>
      </c>
      <c r="BT23" s="177" t="s">
        <v>156</v>
      </c>
      <c r="BW23" s="121">
        <f>BR23</f>
        <v>0</v>
      </c>
      <c r="BY23" s="177" t="s">
        <v>156</v>
      </c>
      <c r="CB23" s="121">
        <f>BW23</f>
        <v>0</v>
      </c>
      <c r="CD23" s="177" t="s">
        <v>156</v>
      </c>
      <c r="CG23" s="183">
        <f>CB23</f>
        <v>0</v>
      </c>
      <c r="CI23" s="177" t="s">
        <v>156</v>
      </c>
      <c r="CL23" s="562">
        <v>25000</v>
      </c>
      <c r="CN23" s="177" t="s">
        <v>156</v>
      </c>
      <c r="CQ23" s="121">
        <f>CL23</f>
        <v>25000</v>
      </c>
      <c r="CS23" s="177" t="s">
        <v>156</v>
      </c>
      <c r="CV23" s="121">
        <f>CQ23</f>
        <v>25000</v>
      </c>
      <c r="CX23" s="215">
        <f>AS23+AX23+BC23+BH23+BM23+BR23+BW23+CB23+CG23+CL23+CQ23+CV23</f>
        <v>75000</v>
      </c>
      <c r="CY23" s="217" t="s">
        <v>6</v>
      </c>
      <c r="CZ23" s="119"/>
      <c r="DA23" s="119"/>
      <c r="DB23" s="119"/>
      <c r="DC23" s="119"/>
      <c r="DD23" s="218"/>
      <c r="DE23" s="218"/>
      <c r="DF23" s="218"/>
      <c r="DG23" s="119"/>
      <c r="DH23" s="218"/>
      <c r="DI23" s="218"/>
      <c r="DJ23" s="119"/>
      <c r="DK23" s="218"/>
      <c r="DL23" s="119"/>
    </row>
    <row r="24" spans="1:116" s="121" customFormat="1" ht="18" x14ac:dyDescent="0.35">
      <c r="A24" s="183"/>
      <c r="B24" s="183"/>
      <c r="C24" s="183"/>
      <c r="D24" s="183"/>
      <c r="E24" s="183"/>
      <c r="F24" s="183"/>
      <c r="G24" s="183"/>
      <c r="H24" s="183"/>
      <c r="I24" s="183"/>
      <c r="J24" s="183"/>
      <c r="K24" s="183"/>
      <c r="L24" s="183"/>
      <c r="M24" s="183"/>
      <c r="N24" s="183"/>
      <c r="O24" s="183"/>
      <c r="P24" s="183"/>
      <c r="Q24" s="183"/>
      <c r="R24" s="183"/>
      <c r="S24" s="433"/>
      <c r="T24" s="433"/>
      <c r="U24" s="433"/>
      <c r="V24" s="433"/>
      <c r="W24" s="183"/>
      <c r="X24" s="433"/>
      <c r="Y24" s="437"/>
      <c r="Z24" s="424"/>
      <c r="AA24" s="425"/>
      <c r="AB24" s="428"/>
      <c r="AC24" s="424"/>
      <c r="AD24" s="424"/>
      <c r="AE24" s="424"/>
      <c r="AF24" s="424"/>
      <c r="AG24" s="424"/>
      <c r="AH24" s="424"/>
      <c r="AI24" s="424"/>
      <c r="AJ24" s="424"/>
      <c r="AK24" s="439"/>
      <c r="AL24" s="197"/>
      <c r="AM24" s="202"/>
      <c r="AN24" s="202"/>
      <c r="AO24" s="182" t="s">
        <v>157</v>
      </c>
      <c r="AP24" s="177" t="s">
        <v>157</v>
      </c>
      <c r="AS24" s="162">
        <v>25000</v>
      </c>
      <c r="AU24" s="177" t="s">
        <v>157</v>
      </c>
      <c r="AX24" s="121">
        <f>AS24</f>
        <v>25000</v>
      </c>
      <c r="AZ24" s="177" t="s">
        <v>157</v>
      </c>
      <c r="BC24" s="121">
        <f>AX24</f>
        <v>25000</v>
      </c>
      <c r="BE24" s="177" t="s">
        <v>157</v>
      </c>
      <c r="BH24" s="121">
        <f>BC24</f>
        <v>25000</v>
      </c>
      <c r="BJ24" s="177" t="s">
        <v>157</v>
      </c>
      <c r="BM24" s="121">
        <f>BH24</f>
        <v>25000</v>
      </c>
      <c r="BO24" s="177" t="s">
        <v>157</v>
      </c>
      <c r="BR24" s="121">
        <f>BM24</f>
        <v>25000</v>
      </c>
      <c r="BT24" s="177" t="s">
        <v>157</v>
      </c>
      <c r="BW24" s="121">
        <f>BR24</f>
        <v>25000</v>
      </c>
      <c r="BY24" s="177" t="s">
        <v>157</v>
      </c>
      <c r="CB24" s="121">
        <f>BW24</f>
        <v>25000</v>
      </c>
      <c r="CD24" s="177" t="s">
        <v>157</v>
      </c>
      <c r="CG24" s="162">
        <v>40000</v>
      </c>
      <c r="CI24" s="177" t="s">
        <v>157</v>
      </c>
      <c r="CL24" s="121">
        <v>40000</v>
      </c>
      <c r="CN24" s="177" t="s">
        <v>157</v>
      </c>
      <c r="CQ24" s="121">
        <v>40000</v>
      </c>
      <c r="CS24" s="177" t="s">
        <v>157</v>
      </c>
      <c r="CV24" s="121">
        <v>40000</v>
      </c>
      <c r="CX24" s="215">
        <f>AS24+AX24+BC24+BH24+BM24+BR24+BW24+CB24+CG24+CL24+CQ24+CV24</f>
        <v>360000</v>
      </c>
      <c r="CY24" s="219" t="s">
        <v>157</v>
      </c>
      <c r="CZ24" s="119"/>
      <c r="DA24" s="119"/>
      <c r="DB24" s="119"/>
      <c r="DC24" s="119"/>
      <c r="DD24" s="218"/>
      <c r="DE24" s="218"/>
      <c r="DF24" s="218"/>
      <c r="DG24" s="119"/>
      <c r="DH24" s="218"/>
      <c r="DI24" s="218"/>
      <c r="DJ24" s="119"/>
      <c r="DK24" s="218"/>
      <c r="DL24" s="119"/>
    </row>
    <row r="25" spans="1:116" s="121" customFormat="1" ht="18" x14ac:dyDescent="0.35">
      <c r="A25" s="183"/>
      <c r="B25" s="183"/>
      <c r="C25" s="183"/>
      <c r="D25" s="183"/>
      <c r="E25" s="183"/>
      <c r="F25" s="183"/>
      <c r="G25" s="183"/>
      <c r="H25" s="183"/>
      <c r="I25" s="183"/>
      <c r="J25" s="183"/>
      <c r="K25" s="183"/>
      <c r="L25" s="183"/>
      <c r="M25" s="183"/>
      <c r="N25" s="183"/>
      <c r="O25" s="183"/>
      <c r="P25" s="183"/>
      <c r="Q25" s="183"/>
      <c r="R25" s="183"/>
      <c r="S25" s="433"/>
      <c r="T25" s="433"/>
      <c r="U25" s="433"/>
      <c r="V25" s="433"/>
      <c r="W25" s="183"/>
      <c r="X25" s="433"/>
      <c r="Y25" s="437"/>
      <c r="Z25" s="424"/>
      <c r="AA25" s="425"/>
      <c r="AB25" s="428"/>
      <c r="AC25" s="424"/>
      <c r="AD25" s="424"/>
      <c r="AE25" s="424"/>
      <c r="AF25" s="424"/>
      <c r="AG25" s="424"/>
      <c r="AH25" s="424"/>
      <c r="AI25" s="424"/>
      <c r="AJ25" s="424"/>
      <c r="AK25" s="439"/>
      <c r="AL25" s="197"/>
      <c r="AM25" s="202"/>
      <c r="AN25" s="202"/>
      <c r="AO25" s="553"/>
      <c r="AP25" s="177"/>
      <c r="AS25" s="183"/>
      <c r="AU25" s="177"/>
      <c r="AZ25" s="177"/>
      <c r="BE25" s="177"/>
      <c r="BJ25" s="177"/>
      <c r="BO25" s="177"/>
      <c r="BT25" s="177"/>
      <c r="BY25" s="177"/>
      <c r="CD25" s="177"/>
      <c r="CG25" s="183"/>
      <c r="CI25" s="177"/>
      <c r="CN25" s="177"/>
      <c r="CS25" s="177"/>
      <c r="CX25" s="556"/>
      <c r="CY25" s="559"/>
      <c r="CZ25" s="119"/>
      <c r="DA25" s="119"/>
      <c r="DB25" s="119"/>
      <c r="DC25" s="119"/>
      <c r="DD25" s="218"/>
      <c r="DE25" s="218"/>
      <c r="DF25" s="218"/>
      <c r="DG25" s="119"/>
      <c r="DH25" s="218"/>
      <c r="DI25" s="218"/>
      <c r="DJ25" s="119"/>
      <c r="DK25" s="218"/>
      <c r="DL25" s="119"/>
    </row>
    <row r="26" spans="1:116" s="121" customFormat="1" ht="18.600000000000001" thickBot="1" x14ac:dyDescent="0.4">
      <c r="A26" s="183"/>
      <c r="B26" s="183"/>
      <c r="C26" s="183"/>
      <c r="D26" s="183"/>
      <c r="E26" s="183"/>
      <c r="F26" s="183"/>
      <c r="G26" s="183"/>
      <c r="H26" s="183"/>
      <c r="I26" s="183"/>
      <c r="J26" s="183"/>
      <c r="K26" s="183"/>
      <c r="L26" s="183"/>
      <c r="M26" s="183"/>
      <c r="N26" s="183"/>
      <c r="O26" s="183"/>
      <c r="P26" s="183"/>
      <c r="Q26" s="183"/>
      <c r="R26" s="183"/>
      <c r="S26" s="433"/>
      <c r="T26" s="433"/>
      <c r="U26" s="433"/>
      <c r="V26" s="433"/>
      <c r="W26" s="183"/>
      <c r="X26" s="433"/>
      <c r="Y26" s="437"/>
      <c r="Z26" s="424"/>
      <c r="AA26" s="425"/>
      <c r="AB26" s="428"/>
      <c r="AC26" s="424"/>
      <c r="AD26" s="424"/>
      <c r="AE26" s="424"/>
      <c r="AF26" s="424"/>
      <c r="AG26" s="424"/>
      <c r="AH26" s="424"/>
      <c r="AI26" s="424"/>
      <c r="AJ26" s="424"/>
      <c r="AK26" s="439"/>
      <c r="AL26" s="197"/>
      <c r="AM26" s="202"/>
      <c r="AN26" s="202"/>
      <c r="AO26" s="209" t="s">
        <v>142</v>
      </c>
      <c r="AP26" s="554" t="s">
        <v>142</v>
      </c>
      <c r="AU26" s="554" t="s">
        <v>142</v>
      </c>
      <c r="AZ26" s="554" t="s">
        <v>142</v>
      </c>
      <c r="BE26" s="554" t="s">
        <v>142</v>
      </c>
      <c r="BJ26" s="554" t="s">
        <v>142</v>
      </c>
      <c r="BO26" s="554" t="s">
        <v>142</v>
      </c>
      <c r="BT26" s="554" t="s">
        <v>142</v>
      </c>
      <c r="BY26" s="554" t="s">
        <v>142</v>
      </c>
      <c r="CB26" s="183"/>
      <c r="CD26" s="554" t="s">
        <v>142</v>
      </c>
      <c r="CI26" s="554" t="s">
        <v>142</v>
      </c>
      <c r="CN26" s="554" t="s">
        <v>142</v>
      </c>
      <c r="CS26" s="554" t="s">
        <v>142</v>
      </c>
      <c r="CX26" s="179"/>
      <c r="CY26" s="209" t="s">
        <v>142</v>
      </c>
      <c r="CZ26" s="119"/>
      <c r="DA26" s="119"/>
      <c r="DB26" s="119"/>
      <c r="DC26" s="119"/>
      <c r="DD26" s="218"/>
      <c r="DE26" s="218"/>
      <c r="DF26" s="218"/>
      <c r="DG26" s="119"/>
      <c r="DH26" s="218"/>
      <c r="DI26" s="218"/>
      <c r="DJ26" s="119"/>
      <c r="DK26" s="218"/>
      <c r="DL26" s="119"/>
    </row>
    <row r="27" spans="1:116" s="121" customFormat="1" ht="18" x14ac:dyDescent="0.35">
      <c r="A27" s="183"/>
      <c r="B27" s="183"/>
      <c r="C27" s="183"/>
      <c r="D27" s="183"/>
      <c r="E27" s="183"/>
      <c r="F27" s="183"/>
      <c r="G27" s="183"/>
      <c r="H27" s="183"/>
      <c r="I27" s="183"/>
      <c r="J27" s="183"/>
      <c r="K27" s="183"/>
      <c r="L27" s="183"/>
      <c r="M27" s="183"/>
      <c r="N27" s="183"/>
      <c r="O27" s="183"/>
      <c r="P27" s="183"/>
      <c r="Q27" s="183"/>
      <c r="R27" s="183"/>
      <c r="S27" s="423"/>
      <c r="T27" s="423"/>
      <c r="U27" s="423"/>
      <c r="V27" s="423"/>
      <c r="W27" s="183"/>
      <c r="X27" s="423"/>
      <c r="Y27" s="429"/>
      <c r="Z27" s="424"/>
      <c r="AA27" s="425"/>
      <c r="AB27" s="423"/>
      <c r="AC27" s="423"/>
      <c r="AD27" s="423"/>
      <c r="AE27" s="423"/>
      <c r="AF27" s="423"/>
      <c r="AG27" s="423"/>
      <c r="AH27" s="423"/>
      <c r="AI27" s="423"/>
      <c r="AJ27" s="423"/>
      <c r="AK27" s="393"/>
      <c r="AL27" s="197"/>
      <c r="AM27" s="202"/>
      <c r="AN27" s="202"/>
      <c r="AO27" s="223" t="s">
        <v>10</v>
      </c>
      <c r="AP27" s="177" t="s">
        <v>10</v>
      </c>
      <c r="AS27" s="571">
        <f>AV277</f>
        <v>23081.58087733333</v>
      </c>
      <c r="AU27" s="177" t="s">
        <v>10</v>
      </c>
      <c r="AX27" s="121">
        <f>AV278</f>
        <v>23969.333987999998</v>
      </c>
      <c r="AZ27" s="177" t="s">
        <v>10</v>
      </c>
      <c r="BC27" s="121">
        <f>AV279</f>
        <v>18820.36594613333</v>
      </c>
      <c r="BE27" s="177" t="s">
        <v>10</v>
      </c>
      <c r="BH27" s="121">
        <f>AV280</f>
        <v>17755.062213333331</v>
      </c>
      <c r="BJ27" s="177" t="s">
        <v>10</v>
      </c>
      <c r="BM27" s="121">
        <f>AV281</f>
        <v>14204.049770666665</v>
      </c>
      <c r="BO27" s="177" t="s">
        <v>10</v>
      </c>
      <c r="BR27" s="121">
        <f>AV282</f>
        <v>13671.397904266665</v>
      </c>
      <c r="BT27" s="177" t="s">
        <v>10</v>
      </c>
      <c r="BW27" s="121">
        <f>AV271</f>
        <v>13671.397904266665</v>
      </c>
      <c r="BY27" s="177" t="s">
        <v>10</v>
      </c>
      <c r="CB27" s="121">
        <f>AV272</f>
        <v>14204.049770666665</v>
      </c>
      <c r="CD27" s="177" t="s">
        <v>10</v>
      </c>
      <c r="CG27" s="121">
        <f>AV273</f>
        <v>15979.555991999998</v>
      </c>
      <c r="CI27" s="177" t="s">
        <v>10</v>
      </c>
      <c r="CL27" s="121">
        <f>AV274</f>
        <v>17755.062213333331</v>
      </c>
      <c r="CN27" s="177" t="s">
        <v>10</v>
      </c>
      <c r="CQ27" s="121">
        <f>AV275</f>
        <v>19530.568434666664</v>
      </c>
      <c r="CS27" s="177" t="s">
        <v>10</v>
      </c>
      <c r="CV27" s="121">
        <f>AV276</f>
        <v>20418.321545333329</v>
      </c>
      <c r="CX27" s="215">
        <f>AS27+AX27+BC27+BH27+BM27+BR27+BW27+CB27+CG27+CL27+CQ27+CV27</f>
        <v>213060.74655999997</v>
      </c>
      <c r="CY27" s="223" t="s">
        <v>10</v>
      </c>
      <c r="CZ27" s="119"/>
      <c r="DA27" s="119"/>
      <c r="DB27" s="119"/>
      <c r="DC27" s="119"/>
      <c r="DD27" s="218"/>
      <c r="DE27" s="218"/>
      <c r="DF27" s="218"/>
      <c r="DG27" s="119"/>
      <c r="DH27" s="218"/>
      <c r="DI27" s="218"/>
      <c r="DJ27" s="119"/>
      <c r="DK27" s="218"/>
      <c r="DL27" s="119"/>
    </row>
    <row r="28" spans="1:116" s="84" customFormat="1" ht="18" x14ac:dyDescent="0.35">
      <c r="A28" s="448"/>
      <c r="B28" s="448"/>
      <c r="C28" s="448"/>
      <c r="D28" s="448"/>
      <c r="E28" s="448"/>
      <c r="F28" s="448"/>
      <c r="G28" s="448"/>
      <c r="H28" s="448"/>
      <c r="I28" s="448"/>
      <c r="J28" s="448"/>
      <c r="K28" s="448"/>
      <c r="L28" s="448"/>
      <c r="M28" s="448"/>
      <c r="N28" s="448"/>
      <c r="O28" s="448"/>
      <c r="P28" s="448"/>
      <c r="Q28" s="448"/>
      <c r="R28" s="448"/>
      <c r="S28" s="423"/>
      <c r="T28" s="423"/>
      <c r="U28" s="423"/>
      <c r="V28" s="423"/>
      <c r="W28" s="448"/>
      <c r="X28" s="423"/>
      <c r="Y28" s="445"/>
      <c r="Z28" s="424"/>
      <c r="AA28" s="425"/>
      <c r="AB28" s="423"/>
      <c r="AC28" s="423"/>
      <c r="AD28" s="423"/>
      <c r="AE28" s="423"/>
      <c r="AF28" s="423"/>
      <c r="AG28" s="423"/>
      <c r="AH28" s="423"/>
      <c r="AI28" s="423"/>
      <c r="AJ28" s="423"/>
      <c r="AK28" s="393"/>
      <c r="AL28" s="197"/>
      <c r="AM28" s="202"/>
      <c r="AN28" s="202"/>
      <c r="AO28" s="224">
        <v>0.33</v>
      </c>
      <c r="AP28" s="225">
        <v>0.33</v>
      </c>
      <c r="AS28" s="573">
        <f>CV28</f>
        <v>0.33</v>
      </c>
      <c r="AU28" s="225">
        <v>0.33</v>
      </c>
      <c r="AX28" s="84">
        <f>AS28</f>
        <v>0.33</v>
      </c>
      <c r="AZ28" s="225">
        <v>0.33</v>
      </c>
      <c r="BC28" s="84">
        <f>AX28</f>
        <v>0.33</v>
      </c>
      <c r="BE28" s="225">
        <v>0.33</v>
      </c>
      <c r="BH28" s="84">
        <f>BC28</f>
        <v>0.33</v>
      </c>
      <c r="BJ28" s="225">
        <v>0.33</v>
      </c>
      <c r="BM28" s="84">
        <f>BH28</f>
        <v>0.33</v>
      </c>
      <c r="BO28" s="225">
        <v>0.33</v>
      </c>
      <c r="BR28" s="84">
        <f>BM28</f>
        <v>0.33</v>
      </c>
      <c r="BT28" s="225">
        <v>0.33</v>
      </c>
      <c r="BW28" s="84">
        <f>BR28</f>
        <v>0.33</v>
      </c>
      <c r="BY28" s="225">
        <v>0.33</v>
      </c>
      <c r="CB28" s="84">
        <f>BY28</f>
        <v>0.33</v>
      </c>
      <c r="CD28" s="225">
        <v>0.33</v>
      </c>
      <c r="CG28" s="84">
        <f>CB28</f>
        <v>0.33</v>
      </c>
      <c r="CI28" s="225">
        <v>0.33</v>
      </c>
      <c r="CL28" s="84">
        <f>CG28</f>
        <v>0.33</v>
      </c>
      <c r="CN28" s="225">
        <v>0.33</v>
      </c>
      <c r="CQ28" s="84">
        <f>CL28</f>
        <v>0.33</v>
      </c>
      <c r="CS28" s="225">
        <v>0.33</v>
      </c>
      <c r="CV28" s="84">
        <f>CQ28</f>
        <v>0.33</v>
      </c>
      <c r="CX28" s="226"/>
      <c r="CY28" s="224">
        <v>0.33</v>
      </c>
      <c r="CZ28" s="66"/>
      <c r="DA28" s="66"/>
      <c r="DB28" s="66"/>
      <c r="DC28" s="66"/>
      <c r="DD28" s="227"/>
      <c r="DE28" s="227"/>
      <c r="DF28" s="227"/>
      <c r="DG28" s="66"/>
      <c r="DH28" s="227"/>
      <c r="DI28" s="227"/>
      <c r="DJ28" s="66"/>
      <c r="DK28" s="227"/>
      <c r="DL28" s="66"/>
    </row>
    <row r="29" spans="1:116" s="121" customFormat="1" ht="18" x14ac:dyDescent="0.35">
      <c r="A29" s="183"/>
      <c r="B29" s="183"/>
      <c r="C29" s="183"/>
      <c r="D29" s="183"/>
      <c r="E29" s="183"/>
      <c r="F29" s="183"/>
      <c r="G29" s="183"/>
      <c r="H29" s="183"/>
      <c r="I29" s="183"/>
      <c r="J29" s="183"/>
      <c r="K29" s="183"/>
      <c r="L29" s="183"/>
      <c r="M29" s="183"/>
      <c r="N29" s="183"/>
      <c r="O29" s="183"/>
      <c r="P29" s="183"/>
      <c r="Q29" s="183"/>
      <c r="R29" s="183"/>
      <c r="S29" s="434"/>
      <c r="T29" s="434"/>
      <c r="U29" s="434"/>
      <c r="V29" s="434"/>
      <c r="W29" s="183"/>
      <c r="X29" s="434"/>
      <c r="Y29" s="434"/>
      <c r="Z29" s="434"/>
      <c r="AA29" s="434"/>
      <c r="AB29" s="434"/>
      <c r="AC29" s="423"/>
      <c r="AD29" s="423"/>
      <c r="AE29" s="423"/>
      <c r="AF29" s="423"/>
      <c r="AG29" s="423"/>
      <c r="AH29" s="423"/>
      <c r="AI29" s="423"/>
      <c r="AJ29" s="423"/>
      <c r="AK29" s="393"/>
      <c r="AL29" s="197"/>
      <c r="AM29" s="202"/>
      <c r="AN29" s="202"/>
      <c r="AO29" s="182" t="s">
        <v>84</v>
      </c>
      <c r="AP29" s="121" t="s">
        <v>84</v>
      </c>
      <c r="AS29" s="574">
        <f>AS27*AS28</f>
        <v>7616.9216895199997</v>
      </c>
      <c r="AU29" s="121" t="s">
        <v>84</v>
      </c>
      <c r="AX29" s="121">
        <f>AX27*AX28</f>
        <v>7909.8802160400001</v>
      </c>
      <c r="AZ29" s="121" t="s">
        <v>84</v>
      </c>
      <c r="BC29" s="121">
        <f>BC27*BC28</f>
        <v>6210.7207622239994</v>
      </c>
      <c r="BE29" s="121" t="s">
        <v>84</v>
      </c>
      <c r="BH29" s="121">
        <f>BH27*BH28</f>
        <v>5859.1705303999997</v>
      </c>
      <c r="BJ29" s="121" t="s">
        <v>84</v>
      </c>
      <c r="BM29" s="121">
        <f>BM27*BM28</f>
        <v>4687.3364243199994</v>
      </c>
      <c r="BO29" s="121" t="s">
        <v>84</v>
      </c>
      <c r="BR29" s="121">
        <f>BR27*BR28</f>
        <v>4511.5613084079996</v>
      </c>
      <c r="BT29" s="121" t="s">
        <v>84</v>
      </c>
      <c r="BW29" s="121">
        <f>BW27*BW28</f>
        <v>4511.5613084079996</v>
      </c>
      <c r="BY29" s="177" t="s">
        <v>84</v>
      </c>
      <c r="CB29" s="121">
        <f>CB27*CB28</f>
        <v>4687.3364243199994</v>
      </c>
      <c r="CD29" s="177" t="s">
        <v>84</v>
      </c>
      <c r="CG29" s="121">
        <f>CG27*CG28</f>
        <v>5273.2534773599991</v>
      </c>
      <c r="CI29" s="177" t="s">
        <v>84</v>
      </c>
      <c r="CL29" s="121">
        <f>CL27*CL28</f>
        <v>5859.1705303999997</v>
      </c>
      <c r="CN29" s="121" t="s">
        <v>84</v>
      </c>
      <c r="CQ29" s="121">
        <f>CQ27*CQ28</f>
        <v>6445.0875834399994</v>
      </c>
      <c r="CS29" s="121" t="s">
        <v>84</v>
      </c>
      <c r="CV29" s="121">
        <f>CV27*CV28</f>
        <v>6738.0461099599988</v>
      </c>
      <c r="CX29" s="215">
        <f>AS29+AX29+BC29+BH29+BM29+BR29+BW29+CB29+CG29+CL29+CQ29+CV29</f>
        <v>70310.046364799986</v>
      </c>
      <c r="CY29" s="182" t="s">
        <v>84</v>
      </c>
      <c r="CZ29" s="119"/>
      <c r="DA29" s="119"/>
      <c r="DB29" s="119"/>
      <c r="DC29" s="119"/>
      <c r="DD29" s="218"/>
      <c r="DE29" s="218"/>
      <c r="DF29" s="218"/>
      <c r="DG29" s="119"/>
      <c r="DH29" s="218"/>
      <c r="DI29" s="218"/>
      <c r="DJ29" s="119"/>
      <c r="DK29" s="218"/>
      <c r="DL29" s="119"/>
    </row>
    <row r="30" spans="1:116" s="121" customFormat="1" ht="18" x14ac:dyDescent="0.35">
      <c r="A30" s="183"/>
      <c r="B30" s="183"/>
      <c r="C30" s="183"/>
      <c r="D30" s="183"/>
      <c r="E30" s="183"/>
      <c r="F30" s="183"/>
      <c r="G30" s="183"/>
      <c r="H30" s="183"/>
      <c r="I30" s="183"/>
      <c r="J30" s="183"/>
      <c r="K30" s="183"/>
      <c r="L30" s="183"/>
      <c r="M30" s="183"/>
      <c r="N30" s="183"/>
      <c r="O30" s="183"/>
      <c r="P30" s="183"/>
      <c r="Q30" s="183"/>
      <c r="R30" s="183"/>
      <c r="S30" s="434"/>
      <c r="T30" s="434"/>
      <c r="U30" s="434"/>
      <c r="V30" s="434"/>
      <c r="W30" s="183"/>
      <c r="X30" s="434"/>
      <c r="Y30" s="434"/>
      <c r="Z30" s="434"/>
      <c r="AA30" s="434"/>
      <c r="AB30" s="434"/>
      <c r="AC30" s="423"/>
      <c r="AD30" s="423"/>
      <c r="AE30" s="423"/>
      <c r="AF30" s="423"/>
      <c r="AG30" s="423"/>
      <c r="AH30" s="423"/>
      <c r="AI30" s="423"/>
      <c r="AJ30" s="423"/>
      <c r="AK30" s="393"/>
      <c r="AL30" s="197"/>
      <c r="AM30" s="202"/>
      <c r="AN30" s="202"/>
      <c r="AO30" s="553" t="s">
        <v>1</v>
      </c>
      <c r="AP30" s="121" t="s">
        <v>1</v>
      </c>
      <c r="AS30" s="121">
        <v>0</v>
      </c>
      <c r="AU30" s="121" t="s">
        <v>1</v>
      </c>
      <c r="AX30" s="121">
        <v>0</v>
      </c>
      <c r="AZ30" s="121" t="s">
        <v>1</v>
      </c>
      <c r="BC30" s="121">
        <v>0</v>
      </c>
      <c r="BE30" s="121" t="s">
        <v>1</v>
      </c>
      <c r="BH30" s="121">
        <v>0</v>
      </c>
      <c r="BJ30" s="121" t="s">
        <v>1</v>
      </c>
      <c r="BM30" s="121">
        <v>0</v>
      </c>
      <c r="BO30" s="121" t="s">
        <v>1</v>
      </c>
      <c r="BR30" s="121">
        <v>0</v>
      </c>
      <c r="BT30" s="121" t="s">
        <v>1</v>
      </c>
      <c r="BW30" s="121">
        <v>0</v>
      </c>
      <c r="BY30" s="121" t="s">
        <v>1</v>
      </c>
      <c r="CB30" s="121">
        <v>0</v>
      </c>
      <c r="CD30" s="121" t="s">
        <v>1</v>
      </c>
      <c r="CG30" s="121">
        <v>0</v>
      </c>
      <c r="CI30" s="121" t="s">
        <v>1</v>
      </c>
      <c r="CL30" s="121">
        <v>0</v>
      </c>
      <c r="CN30" s="121" t="s">
        <v>1</v>
      </c>
      <c r="CQ30" s="121">
        <v>0</v>
      </c>
      <c r="CS30" s="121" t="s">
        <v>1</v>
      </c>
      <c r="CV30" s="121">
        <v>0</v>
      </c>
      <c r="CX30" s="215">
        <f>AS30+AX30+BC30+BH30+BM30+BR30+BW30+CB30+CG30+CL30+CQ30+CV30</f>
        <v>0</v>
      </c>
      <c r="CY30" s="223" t="s">
        <v>1</v>
      </c>
      <c r="CZ30" s="119"/>
      <c r="DA30" s="119"/>
      <c r="DB30" s="119"/>
      <c r="DC30" s="119"/>
      <c r="DD30" s="218"/>
      <c r="DE30" s="218"/>
      <c r="DF30" s="218"/>
      <c r="DG30" s="119"/>
      <c r="DH30" s="218"/>
      <c r="DI30" s="218"/>
      <c r="DJ30" s="119"/>
      <c r="DK30" s="218"/>
      <c r="DL30" s="119"/>
    </row>
    <row r="31" spans="1:116" s="121" customFormat="1" ht="18" x14ac:dyDescent="0.35">
      <c r="A31" s="183"/>
      <c r="B31" s="183"/>
      <c r="C31" s="183"/>
      <c r="D31" s="183"/>
      <c r="E31" s="183"/>
      <c r="F31" s="183"/>
      <c r="G31" s="183"/>
      <c r="H31" s="183"/>
      <c r="I31" s="183"/>
      <c r="J31" s="183"/>
      <c r="K31" s="183"/>
      <c r="L31" s="183"/>
      <c r="M31" s="183"/>
      <c r="N31" s="183"/>
      <c r="O31" s="183"/>
      <c r="P31" s="183"/>
      <c r="Q31" s="183"/>
      <c r="R31" s="183"/>
      <c r="S31" s="434"/>
      <c r="T31" s="434"/>
      <c r="U31" s="434"/>
      <c r="V31" s="434"/>
      <c r="W31" s="183"/>
      <c r="X31" s="434"/>
      <c r="Y31" s="434"/>
      <c r="Z31" s="434"/>
      <c r="AA31" s="434"/>
      <c r="AB31" s="434"/>
      <c r="AC31" s="423"/>
      <c r="AD31" s="423"/>
      <c r="AE31" s="423"/>
      <c r="AF31" s="423"/>
      <c r="AG31" s="423"/>
      <c r="AH31" s="423"/>
      <c r="AI31" s="423"/>
      <c r="AJ31" s="423"/>
      <c r="AK31" s="393"/>
      <c r="AL31" s="197"/>
      <c r="AM31" s="202"/>
      <c r="AN31" s="202"/>
      <c r="AO31" s="553"/>
      <c r="BY31" s="177"/>
      <c r="CD31" s="177"/>
      <c r="CI31" s="177"/>
      <c r="CX31" s="556"/>
      <c r="CY31" s="223"/>
      <c r="CZ31" s="119"/>
      <c r="DA31" s="119"/>
      <c r="DB31" s="119"/>
      <c r="DC31" s="119"/>
      <c r="DD31" s="218"/>
      <c r="DE31" s="218"/>
      <c r="DF31" s="218"/>
      <c r="DG31" s="119"/>
      <c r="DH31" s="218"/>
      <c r="DI31" s="218"/>
      <c r="DJ31" s="119"/>
      <c r="DK31" s="218"/>
      <c r="DL31" s="119"/>
    </row>
    <row r="32" spans="1:116" s="121" customFormat="1" ht="15" thickBot="1" x14ac:dyDescent="0.35">
      <c r="A32" s="183"/>
      <c r="B32" s="183"/>
      <c r="C32" s="183"/>
      <c r="D32" s="183"/>
      <c r="E32" s="183"/>
      <c r="F32" s="183"/>
      <c r="G32" s="183"/>
      <c r="H32" s="183"/>
      <c r="I32" s="183"/>
      <c r="J32" s="183"/>
      <c r="K32" s="183"/>
      <c r="L32" s="183"/>
      <c r="M32" s="183"/>
      <c r="N32" s="183"/>
      <c r="O32" s="183"/>
      <c r="P32" s="183"/>
      <c r="Q32" s="183"/>
      <c r="R32" s="183"/>
      <c r="S32" s="438"/>
      <c r="T32" s="438"/>
      <c r="U32" s="438"/>
      <c r="V32" s="438"/>
      <c r="W32" s="183"/>
      <c r="X32" s="438"/>
      <c r="Y32" s="449"/>
      <c r="Z32" s="439"/>
      <c r="AA32" s="440"/>
      <c r="AB32" s="441"/>
      <c r="AC32" s="439"/>
      <c r="AD32" s="439"/>
      <c r="AE32" s="439"/>
      <c r="AF32" s="439"/>
      <c r="AG32" s="439"/>
      <c r="AH32" s="439"/>
      <c r="AI32" s="439"/>
      <c r="AJ32" s="439"/>
      <c r="AK32" s="439"/>
      <c r="AL32" s="197"/>
      <c r="AM32" s="202"/>
      <c r="AN32" s="202"/>
      <c r="AO32" s="209" t="s">
        <v>255</v>
      </c>
      <c r="AP32" s="180" t="s">
        <v>259</v>
      </c>
      <c r="AU32" s="180" t="s">
        <v>259</v>
      </c>
      <c r="AZ32" s="180" t="s">
        <v>259</v>
      </c>
      <c r="BE32" s="180" t="s">
        <v>259</v>
      </c>
      <c r="BJ32" s="180" t="s">
        <v>259</v>
      </c>
      <c r="BO32" s="180" t="s">
        <v>259</v>
      </c>
      <c r="BT32" s="180" t="s">
        <v>259</v>
      </c>
      <c r="BY32" s="180" t="s">
        <v>259</v>
      </c>
      <c r="CD32" s="180" t="s">
        <v>259</v>
      </c>
      <c r="CI32" s="180" t="s">
        <v>259</v>
      </c>
      <c r="CN32" s="180" t="s">
        <v>259</v>
      </c>
      <c r="CS32" s="180" t="s">
        <v>259</v>
      </c>
      <c r="CX32" s="179"/>
      <c r="CY32" s="209" t="s">
        <v>255</v>
      </c>
      <c r="CZ32" s="119"/>
      <c r="DA32" s="119"/>
      <c r="DB32" s="119"/>
      <c r="DC32" s="119"/>
      <c r="DD32" s="218"/>
      <c r="DE32" s="218"/>
      <c r="DF32" s="218"/>
      <c r="DG32" s="119"/>
      <c r="DH32" s="218"/>
      <c r="DI32" s="218"/>
      <c r="DJ32" s="119"/>
      <c r="DK32" s="218"/>
      <c r="DL32" s="119"/>
    </row>
    <row r="33" spans="1:118" s="121" customFormat="1" x14ac:dyDescent="0.3">
      <c r="A33" s="183"/>
      <c r="B33" s="183"/>
      <c r="C33" s="183"/>
      <c r="D33" s="183"/>
      <c r="E33" s="183"/>
      <c r="F33" s="183"/>
      <c r="G33" s="183"/>
      <c r="H33" s="183"/>
      <c r="I33" s="183"/>
      <c r="J33" s="183"/>
      <c r="K33" s="183"/>
      <c r="L33" s="183"/>
      <c r="M33" s="183"/>
      <c r="N33" s="183"/>
      <c r="O33" s="183"/>
      <c r="P33" s="183"/>
      <c r="Q33" s="183"/>
      <c r="R33" s="183"/>
      <c r="S33" s="438"/>
      <c r="T33" s="438"/>
      <c r="U33" s="438"/>
      <c r="V33" s="438"/>
      <c r="W33" s="183"/>
      <c r="X33" s="438"/>
      <c r="Y33" s="449"/>
      <c r="Z33" s="439"/>
      <c r="AA33" s="440"/>
      <c r="AB33" s="441"/>
      <c r="AC33" s="439"/>
      <c r="AD33" s="439"/>
      <c r="AE33" s="439"/>
      <c r="AF33" s="439"/>
      <c r="AG33" s="439"/>
      <c r="AH33" s="439"/>
      <c r="AI33" s="439"/>
      <c r="AJ33" s="439"/>
      <c r="AK33" s="439"/>
      <c r="AL33" s="197"/>
      <c r="AM33" s="202"/>
      <c r="AN33" s="202"/>
      <c r="AO33" s="555" t="s">
        <v>258</v>
      </c>
      <c r="AP33" s="177" t="s">
        <v>258</v>
      </c>
      <c r="AS33" s="575">
        <f>AS27*75%</f>
        <v>17311.185657999999</v>
      </c>
      <c r="AU33" s="177" t="s">
        <v>258</v>
      </c>
      <c r="AX33" s="163">
        <f>AX27*75%</f>
        <v>17977.000490999999</v>
      </c>
      <c r="AZ33" s="177" t="s">
        <v>258</v>
      </c>
      <c r="BC33" s="163">
        <f>BC27*75%</f>
        <v>14115.274459599997</v>
      </c>
      <c r="BE33" s="177" t="s">
        <v>258</v>
      </c>
      <c r="BH33" s="163">
        <f>BH27*75%</f>
        <v>13316.296659999998</v>
      </c>
      <c r="BJ33" s="177" t="s">
        <v>258</v>
      </c>
      <c r="BM33" s="163">
        <f>BM27*75%</f>
        <v>10653.037327999999</v>
      </c>
      <c r="BO33" s="177" t="s">
        <v>258</v>
      </c>
      <c r="BR33" s="163">
        <f>BR27*75%</f>
        <v>10253.5484282</v>
      </c>
      <c r="BT33" s="177" t="s">
        <v>258</v>
      </c>
      <c r="BW33" s="163">
        <f>BW27*75%</f>
        <v>10253.5484282</v>
      </c>
      <c r="BY33" s="177" t="s">
        <v>258</v>
      </c>
      <c r="CB33" s="163">
        <f>CB27*75%</f>
        <v>10653.037327999999</v>
      </c>
      <c r="CD33" s="177" t="s">
        <v>258</v>
      </c>
      <c r="CG33" s="163">
        <f>CG27*75%</f>
        <v>11984.666993999999</v>
      </c>
      <c r="CI33" s="177" t="s">
        <v>258</v>
      </c>
      <c r="CL33" s="163">
        <f>CL27*75%</f>
        <v>13316.296659999998</v>
      </c>
      <c r="CN33" s="177" t="s">
        <v>258</v>
      </c>
      <c r="CQ33" s="163">
        <f>CQ27*75%</f>
        <v>14647.926325999997</v>
      </c>
      <c r="CS33" s="177" t="s">
        <v>258</v>
      </c>
      <c r="CV33" s="163">
        <f>CV27*75%</f>
        <v>15313.741158999997</v>
      </c>
      <c r="CX33" s="215">
        <f>AS33+AX33+BC33+BH33+BM33+BR33+BW33+CB33+CG33+CL33+CQ33+CV33</f>
        <v>159795.55991999997</v>
      </c>
      <c r="CY33" s="555" t="s">
        <v>258</v>
      </c>
      <c r="CZ33" s="119"/>
      <c r="DA33" s="119"/>
      <c r="DB33" s="119"/>
      <c r="DC33" s="119"/>
      <c r="DD33" s="218"/>
      <c r="DE33" s="218"/>
      <c r="DF33" s="218"/>
      <c r="DG33" s="119"/>
      <c r="DH33" s="218"/>
      <c r="DI33" s="218"/>
      <c r="DJ33" s="119"/>
      <c r="DK33" s="218"/>
      <c r="DL33" s="119"/>
    </row>
    <row r="34" spans="1:118" s="121" customFormat="1" x14ac:dyDescent="0.3">
      <c r="A34" s="183"/>
      <c r="B34" s="183"/>
      <c r="C34" s="183"/>
      <c r="D34" s="183"/>
      <c r="E34" s="183"/>
      <c r="F34" s="183"/>
      <c r="G34" s="183"/>
      <c r="H34" s="183"/>
      <c r="I34" s="183"/>
      <c r="J34" s="183"/>
      <c r="K34" s="183"/>
      <c r="L34" s="183"/>
      <c r="M34" s="183"/>
      <c r="N34" s="183"/>
      <c r="O34" s="183"/>
      <c r="P34" s="183"/>
      <c r="Q34" s="183"/>
      <c r="R34" s="183"/>
      <c r="S34" s="438"/>
      <c r="T34" s="438"/>
      <c r="U34" s="438"/>
      <c r="V34" s="438"/>
      <c r="W34" s="183"/>
      <c r="X34" s="438"/>
      <c r="Y34" s="449"/>
      <c r="Z34" s="439"/>
      <c r="AA34" s="440"/>
      <c r="AB34" s="441"/>
      <c r="AC34" s="439"/>
      <c r="AD34" s="439"/>
      <c r="AE34" s="439"/>
      <c r="AF34" s="439"/>
      <c r="AG34" s="439"/>
      <c r="AH34" s="439"/>
      <c r="AI34" s="439"/>
      <c r="AJ34" s="439"/>
      <c r="AK34" s="439"/>
      <c r="AL34" s="197"/>
      <c r="AM34" s="202"/>
      <c r="AN34" s="202"/>
      <c r="AO34" s="555" t="s">
        <v>256</v>
      </c>
      <c r="AP34" s="177" t="s">
        <v>256</v>
      </c>
      <c r="AR34" s="84">
        <v>0.33</v>
      </c>
      <c r="AS34" s="121">
        <f>AS33*AR34</f>
        <v>5712.6912671399996</v>
      </c>
      <c r="AU34" s="177" t="s">
        <v>256</v>
      </c>
      <c r="AW34" s="84">
        <v>0.33</v>
      </c>
      <c r="AX34" s="121">
        <f>AX33*AW34</f>
        <v>5932.4101620299998</v>
      </c>
      <c r="AZ34" s="177" t="s">
        <v>256</v>
      </c>
      <c r="BB34" s="84">
        <v>0.33</v>
      </c>
      <c r="BC34" s="121">
        <f>BC33*BB34</f>
        <v>4658.0405716679998</v>
      </c>
      <c r="BE34" s="177" t="s">
        <v>256</v>
      </c>
      <c r="BG34" s="84">
        <v>0.33</v>
      </c>
      <c r="BH34" s="121">
        <f>BH33*BG34</f>
        <v>4394.3778978</v>
      </c>
      <c r="BJ34" s="177" t="s">
        <v>256</v>
      </c>
      <c r="BL34" s="84">
        <v>0.33</v>
      </c>
      <c r="BM34" s="121">
        <f>BM33*BL34</f>
        <v>3515.5023182399996</v>
      </c>
      <c r="BO34" s="177" t="s">
        <v>256</v>
      </c>
      <c r="BQ34" s="84">
        <v>0.33</v>
      </c>
      <c r="BR34" s="121">
        <f>BR33*BQ34</f>
        <v>3383.6709813060002</v>
      </c>
      <c r="BT34" s="177" t="s">
        <v>256</v>
      </c>
      <c r="BV34" s="84">
        <v>0.33</v>
      </c>
      <c r="BW34" s="121">
        <f>BW33*BV34</f>
        <v>3383.6709813060002</v>
      </c>
      <c r="BY34" s="177" t="s">
        <v>256</v>
      </c>
      <c r="CA34" s="84">
        <v>0.33</v>
      </c>
      <c r="CB34" s="121">
        <f>CB33*CA34</f>
        <v>3515.5023182399996</v>
      </c>
      <c r="CD34" s="177" t="s">
        <v>256</v>
      </c>
      <c r="CF34" s="84">
        <v>0.33</v>
      </c>
      <c r="CG34" s="121">
        <f>CG33*CF34</f>
        <v>3954.94010802</v>
      </c>
      <c r="CI34" s="177" t="s">
        <v>256</v>
      </c>
      <c r="CK34" s="84">
        <v>0.33</v>
      </c>
      <c r="CL34" s="121">
        <f>CL33*CK34</f>
        <v>4394.3778978</v>
      </c>
      <c r="CN34" s="177" t="s">
        <v>256</v>
      </c>
      <c r="CP34" s="84">
        <v>0.33</v>
      </c>
      <c r="CQ34" s="121">
        <f>CQ33*CP34</f>
        <v>4833.8156875799996</v>
      </c>
      <c r="CS34" s="177" t="s">
        <v>256</v>
      </c>
      <c r="CU34" s="84">
        <v>0.33</v>
      </c>
      <c r="CV34" s="121">
        <f>CV33*CU34</f>
        <v>5053.5345824699998</v>
      </c>
      <c r="CX34" s="215">
        <f>AS34+AX34+BC34+BH34+BM34+BR34+BW34+CB34+CG34+CL34+CQ34+CV34</f>
        <v>52732.534773599989</v>
      </c>
      <c r="CY34" s="560" t="s">
        <v>256</v>
      </c>
      <c r="CZ34" s="119"/>
      <c r="DA34" s="119"/>
      <c r="DB34" s="119"/>
      <c r="DC34" s="119"/>
      <c r="DD34" s="218"/>
      <c r="DE34" s="218"/>
      <c r="DF34" s="218"/>
      <c r="DG34" s="119"/>
      <c r="DH34" s="218"/>
      <c r="DI34" s="218"/>
      <c r="DJ34" s="119"/>
      <c r="DK34" s="218"/>
      <c r="DL34" s="119"/>
    </row>
    <row r="35" spans="1:118" s="121" customFormat="1" x14ac:dyDescent="0.3">
      <c r="A35" s="183"/>
      <c r="B35" s="183"/>
      <c r="C35" s="183"/>
      <c r="D35" s="183"/>
      <c r="E35" s="183"/>
      <c r="F35" s="183"/>
      <c r="G35" s="183"/>
      <c r="H35" s="183"/>
      <c r="I35" s="183"/>
      <c r="J35" s="183"/>
      <c r="K35" s="183"/>
      <c r="L35" s="183"/>
      <c r="M35" s="183"/>
      <c r="N35" s="183"/>
      <c r="O35" s="183"/>
      <c r="P35" s="183"/>
      <c r="Q35" s="183"/>
      <c r="R35" s="183"/>
      <c r="S35" s="438"/>
      <c r="T35" s="438"/>
      <c r="U35" s="438"/>
      <c r="V35" s="438"/>
      <c r="W35" s="183"/>
      <c r="X35" s="438"/>
      <c r="Y35" s="449"/>
      <c r="Z35" s="439"/>
      <c r="AA35" s="440"/>
      <c r="AB35" s="441"/>
      <c r="AC35" s="439"/>
      <c r="AD35" s="439"/>
      <c r="AE35" s="439"/>
      <c r="AF35" s="439"/>
      <c r="AG35" s="439"/>
      <c r="AH35" s="439"/>
      <c r="AI35" s="439"/>
      <c r="AJ35" s="439"/>
      <c r="AK35" s="439"/>
      <c r="AL35" s="197"/>
      <c r="AM35" s="202"/>
      <c r="AN35" s="202"/>
      <c r="AO35" s="555" t="s">
        <v>257</v>
      </c>
      <c r="AP35" s="177" t="s">
        <v>257</v>
      </c>
      <c r="AS35" s="121">
        <v>0</v>
      </c>
      <c r="AU35" s="177" t="s">
        <v>257</v>
      </c>
      <c r="AX35" s="121">
        <v>0</v>
      </c>
      <c r="AZ35" s="177" t="s">
        <v>257</v>
      </c>
      <c r="BC35" s="121">
        <v>0</v>
      </c>
      <c r="BE35" s="177" t="s">
        <v>257</v>
      </c>
      <c r="BH35" s="121">
        <v>0</v>
      </c>
      <c r="BJ35" s="177" t="s">
        <v>257</v>
      </c>
      <c r="BM35" s="121">
        <v>0</v>
      </c>
      <c r="BO35" s="177" t="s">
        <v>257</v>
      </c>
      <c r="BR35" s="121">
        <v>0</v>
      </c>
      <c r="BT35" s="177" t="s">
        <v>257</v>
      </c>
      <c r="BW35" s="121">
        <v>0</v>
      </c>
      <c r="BY35" s="177" t="s">
        <v>257</v>
      </c>
      <c r="CB35" s="121">
        <v>0</v>
      </c>
      <c r="CD35" s="177" t="s">
        <v>257</v>
      </c>
      <c r="CG35" s="121">
        <v>5000</v>
      </c>
      <c r="CI35" s="177" t="s">
        <v>257</v>
      </c>
      <c r="CL35" s="121">
        <v>5000</v>
      </c>
      <c r="CN35" s="177" t="s">
        <v>257</v>
      </c>
      <c r="CQ35" s="121">
        <v>5000</v>
      </c>
      <c r="CS35" s="177" t="s">
        <v>257</v>
      </c>
      <c r="CV35" s="121">
        <v>5000</v>
      </c>
      <c r="CX35" s="215">
        <f>AS35+AX35+BC35+BH35+BM35+BR35+BW35+CB35+CG35+CL35+CQ35+CV35</f>
        <v>20000</v>
      </c>
      <c r="CY35" s="560" t="s">
        <v>257</v>
      </c>
      <c r="CZ35" s="119"/>
      <c r="DA35" s="119"/>
      <c r="DB35" s="119"/>
      <c r="DC35" s="119"/>
      <c r="DD35" s="218"/>
      <c r="DE35" s="218"/>
      <c r="DF35" s="218"/>
      <c r="DG35" s="119"/>
      <c r="DH35" s="218"/>
      <c r="DI35" s="218"/>
      <c r="DJ35" s="119"/>
      <c r="DK35" s="218"/>
      <c r="DL35" s="119"/>
    </row>
    <row r="36" spans="1:118" s="121" customFormat="1" x14ac:dyDescent="0.3">
      <c r="A36" s="183"/>
      <c r="B36" s="183"/>
      <c r="C36" s="183"/>
      <c r="D36" s="183"/>
      <c r="E36" s="183"/>
      <c r="F36" s="183"/>
      <c r="G36" s="183"/>
      <c r="H36" s="183"/>
      <c r="I36" s="183"/>
      <c r="J36" s="183"/>
      <c r="K36" s="183"/>
      <c r="L36" s="183"/>
      <c r="M36" s="183"/>
      <c r="N36" s="183"/>
      <c r="O36" s="183"/>
      <c r="P36" s="183"/>
      <c r="Q36" s="183"/>
      <c r="R36" s="183"/>
      <c r="S36" s="438"/>
      <c r="T36" s="438"/>
      <c r="U36" s="438"/>
      <c r="V36" s="438"/>
      <c r="W36" s="183"/>
      <c r="X36" s="438"/>
      <c r="Y36" s="449"/>
      <c r="Z36" s="439"/>
      <c r="AA36" s="440"/>
      <c r="AB36" s="441"/>
      <c r="AC36" s="439"/>
      <c r="AD36" s="439"/>
      <c r="AE36" s="439"/>
      <c r="AF36" s="439"/>
      <c r="AG36" s="439"/>
      <c r="AH36" s="439"/>
      <c r="AI36" s="439"/>
      <c r="AJ36" s="439"/>
      <c r="AK36" s="439"/>
      <c r="AL36" s="197"/>
      <c r="AM36" s="202"/>
      <c r="AN36" s="202"/>
      <c r="AO36" s="555"/>
      <c r="AP36" s="177"/>
      <c r="AU36" s="177"/>
      <c r="AZ36" s="177"/>
      <c r="BE36" s="177"/>
      <c r="BJ36" s="177"/>
      <c r="BO36" s="177"/>
      <c r="BT36" s="177"/>
      <c r="BY36" s="177"/>
      <c r="CD36" s="177"/>
      <c r="CI36" s="177"/>
      <c r="CN36" s="177"/>
      <c r="CS36" s="177"/>
      <c r="CX36" s="556"/>
      <c r="CY36" s="555"/>
      <c r="CZ36" s="119"/>
      <c r="DA36" s="119"/>
      <c r="DB36" s="119"/>
      <c r="DC36" s="119"/>
      <c r="DD36" s="218"/>
      <c r="DE36" s="218"/>
      <c r="DF36" s="218"/>
      <c r="DG36" s="119"/>
      <c r="DH36" s="218"/>
      <c r="DI36" s="218"/>
      <c r="DJ36" s="119"/>
      <c r="DK36" s="218"/>
      <c r="DL36" s="119"/>
    </row>
    <row r="37" spans="1:118" s="54" customFormat="1" ht="15" thickBot="1" x14ac:dyDescent="0.35">
      <c r="A37" s="450"/>
      <c r="B37" s="450"/>
      <c r="C37" s="450"/>
      <c r="D37" s="450"/>
      <c r="E37" s="450"/>
      <c r="F37" s="450"/>
      <c r="G37" s="450"/>
      <c r="H37" s="450"/>
      <c r="I37" s="450"/>
      <c r="J37" s="450"/>
      <c r="K37" s="450"/>
      <c r="L37" s="450"/>
      <c r="M37" s="450"/>
      <c r="N37" s="450"/>
      <c r="O37" s="450"/>
      <c r="P37" s="450"/>
      <c r="Q37" s="450"/>
      <c r="R37" s="450"/>
      <c r="S37" s="438"/>
      <c r="T37" s="438"/>
      <c r="U37" s="438"/>
      <c r="V37" s="438"/>
      <c r="W37" s="450"/>
      <c r="X37" s="438"/>
      <c r="Y37" s="442"/>
      <c r="Z37" s="439"/>
      <c r="AA37" s="440"/>
      <c r="AB37" s="439"/>
      <c r="AC37" s="439"/>
      <c r="AD37" s="439"/>
      <c r="AE37" s="439"/>
      <c r="AF37" s="439"/>
      <c r="AG37" s="439"/>
      <c r="AH37" s="439"/>
      <c r="AI37" s="439"/>
      <c r="AJ37" s="439"/>
      <c r="AK37" s="439"/>
      <c r="AL37" s="197"/>
      <c r="AM37" s="202"/>
      <c r="AN37" s="202"/>
      <c r="AO37" s="193" t="s">
        <v>154</v>
      </c>
      <c r="AP37" s="76" t="s">
        <v>71</v>
      </c>
      <c r="AQ37" s="51"/>
      <c r="AR37" s="51"/>
      <c r="AS37" s="52"/>
      <c r="AT37" s="51"/>
      <c r="AU37" s="76" t="s">
        <v>71</v>
      </c>
      <c r="AV37" s="51"/>
      <c r="AW37" s="51"/>
      <c r="AX37" s="52"/>
      <c r="AY37" s="51"/>
      <c r="AZ37" s="76" t="s">
        <v>71</v>
      </c>
      <c r="BA37" s="51"/>
      <c r="BB37" s="51"/>
      <c r="BC37" s="52"/>
      <c r="BD37" s="51"/>
      <c r="BE37" s="76" t="s">
        <v>71</v>
      </c>
      <c r="BF37" s="51"/>
      <c r="BG37" s="51"/>
      <c r="BH37" s="52"/>
      <c r="BI37" s="51"/>
      <c r="BJ37" s="76" t="s">
        <v>71</v>
      </c>
      <c r="BK37" s="51"/>
      <c r="BL37" s="51"/>
      <c r="BM37" s="52"/>
      <c r="BN37" s="51"/>
      <c r="BO37" s="76" t="s">
        <v>71</v>
      </c>
      <c r="BP37" s="51"/>
      <c r="BQ37" s="51"/>
      <c r="BR37" s="52"/>
      <c r="BS37" s="51"/>
      <c r="BT37" s="76" t="s">
        <v>71</v>
      </c>
      <c r="BU37" s="51"/>
      <c r="BV37" s="51"/>
      <c r="BW37" s="52"/>
      <c r="BX37" s="51"/>
      <c r="BY37" s="76" t="s">
        <v>71</v>
      </c>
      <c r="BZ37" s="51"/>
      <c r="CA37" s="51"/>
      <c r="CB37" s="52"/>
      <c r="CC37" s="51"/>
      <c r="CD37" s="76" t="s">
        <v>71</v>
      </c>
      <c r="CE37" s="51"/>
      <c r="CF37" s="51"/>
      <c r="CG37" s="52"/>
      <c r="CH37" s="51"/>
      <c r="CI37" s="76" t="s">
        <v>71</v>
      </c>
      <c r="CJ37" s="51"/>
      <c r="CK37" s="51"/>
      <c r="CL37" s="52"/>
      <c r="CM37" s="51"/>
      <c r="CN37" s="76" t="s">
        <v>71</v>
      </c>
      <c r="CO37" s="51"/>
      <c r="CP37" s="51"/>
      <c r="CQ37" s="52"/>
      <c r="CR37" s="51"/>
      <c r="CS37" s="76" t="s">
        <v>71</v>
      </c>
      <c r="CT37" s="51"/>
      <c r="CU37" s="51"/>
      <c r="CV37" s="52"/>
      <c r="CW37" s="51"/>
      <c r="CX37" s="174"/>
      <c r="CY37" s="210" t="s">
        <v>71</v>
      </c>
      <c r="CZ37" s="61"/>
      <c r="DA37" s="61"/>
      <c r="DB37" s="60"/>
      <c r="DC37" s="60"/>
      <c r="DD37" s="61"/>
      <c r="DE37" s="61"/>
      <c r="DF37" s="61"/>
      <c r="DG37" s="60"/>
      <c r="DH37" s="61"/>
      <c r="DI37" s="61"/>
      <c r="DJ37" s="60"/>
      <c r="DK37" s="61"/>
      <c r="DL37" s="60"/>
      <c r="DM37" s="51"/>
      <c r="DN37" s="51"/>
    </row>
    <row r="38" spans="1:118" s="228" customFormat="1" x14ac:dyDescent="0.3">
      <c r="A38" s="451"/>
      <c r="B38" s="451"/>
      <c r="C38" s="451"/>
      <c r="D38" s="451"/>
      <c r="E38" s="451"/>
      <c r="F38" s="451"/>
      <c r="G38" s="451"/>
      <c r="H38" s="451"/>
      <c r="I38" s="451"/>
      <c r="J38" s="451"/>
      <c r="K38" s="451"/>
      <c r="L38" s="451"/>
      <c r="M38" s="451"/>
      <c r="N38" s="451"/>
      <c r="O38" s="451"/>
      <c r="P38" s="451"/>
      <c r="Q38" s="451"/>
      <c r="R38" s="451"/>
      <c r="S38" s="439"/>
      <c r="T38" s="439"/>
      <c r="U38" s="439"/>
      <c r="V38" s="439"/>
      <c r="W38" s="451"/>
      <c r="X38" s="439"/>
      <c r="Y38" s="441"/>
      <c r="Z38" s="439"/>
      <c r="AA38" s="440"/>
      <c r="AB38" s="439"/>
      <c r="AC38" s="439"/>
      <c r="AD38" s="439"/>
      <c r="AE38" s="439"/>
      <c r="AF38" s="439"/>
      <c r="AG38" s="439"/>
      <c r="AH38" s="439"/>
      <c r="AI38" s="439"/>
      <c r="AJ38" s="439"/>
      <c r="AK38" s="439"/>
      <c r="AL38" s="197"/>
      <c r="AM38" s="202"/>
      <c r="AN38" s="202"/>
      <c r="AO38" s="181" t="s">
        <v>86</v>
      </c>
      <c r="AP38" s="185" t="s">
        <v>86</v>
      </c>
      <c r="AQ38" s="121"/>
      <c r="AR38" s="121"/>
      <c r="AS38" s="571">
        <f>AS27+AS29</f>
        <v>30698.502566853331</v>
      </c>
      <c r="AT38" s="121"/>
      <c r="AU38" s="185" t="s">
        <v>86</v>
      </c>
      <c r="AV38" s="121"/>
      <c r="AW38" s="121"/>
      <c r="AX38" s="576">
        <f>AX27+AX29</f>
        <v>31879.214204039999</v>
      </c>
      <c r="AY38" s="121"/>
      <c r="AZ38" s="185" t="s">
        <v>86</v>
      </c>
      <c r="BA38" s="121"/>
      <c r="BB38" s="121"/>
      <c r="BC38" s="576">
        <f>BC27+BC29</f>
        <v>25031.086708357328</v>
      </c>
      <c r="BD38" s="121"/>
      <c r="BE38" s="185" t="s">
        <v>86</v>
      </c>
      <c r="BF38" s="121"/>
      <c r="BG38" s="121"/>
      <c r="BH38" s="576">
        <f>BH27+BH29</f>
        <v>23614.23274373333</v>
      </c>
      <c r="BI38" s="121"/>
      <c r="BJ38" s="185" t="s">
        <v>86</v>
      </c>
      <c r="BK38" s="121"/>
      <c r="BL38" s="121"/>
      <c r="BM38" s="576">
        <f>BM27+BM29</f>
        <v>18891.386194986662</v>
      </c>
      <c r="BN38" s="121"/>
      <c r="BO38" s="185" t="s">
        <v>86</v>
      </c>
      <c r="BP38" s="121"/>
      <c r="BQ38" s="121"/>
      <c r="BR38" s="576">
        <f>BR27+BR29</f>
        <v>18182.959212674665</v>
      </c>
      <c r="BS38" s="121"/>
      <c r="BT38" s="185" t="s">
        <v>86</v>
      </c>
      <c r="BU38" s="121"/>
      <c r="BV38" s="121"/>
      <c r="BW38" s="576">
        <f>BW27+BW29</f>
        <v>18182.959212674665</v>
      </c>
      <c r="BX38" s="121"/>
      <c r="BY38" s="185" t="s">
        <v>86</v>
      </c>
      <c r="BZ38" s="121"/>
      <c r="CA38" s="121"/>
      <c r="CB38" s="576">
        <f>CB27+CB29</f>
        <v>18891.386194986662</v>
      </c>
      <c r="CC38" s="121"/>
      <c r="CD38" s="185" t="s">
        <v>86</v>
      </c>
      <c r="CE38" s="121"/>
      <c r="CF38" s="121"/>
      <c r="CG38" s="576">
        <f>CG27+CG29</f>
        <v>21252.809469359996</v>
      </c>
      <c r="CH38" s="121"/>
      <c r="CI38" s="185" t="s">
        <v>86</v>
      </c>
      <c r="CJ38" s="121"/>
      <c r="CK38" s="121"/>
      <c r="CL38" s="576">
        <f>CL27+CL29</f>
        <v>23614.23274373333</v>
      </c>
      <c r="CM38" s="121"/>
      <c r="CN38" s="185" t="s">
        <v>86</v>
      </c>
      <c r="CO38" s="121"/>
      <c r="CP38" s="121"/>
      <c r="CQ38" s="576">
        <f>CQ27+CQ29</f>
        <v>25975.656018106663</v>
      </c>
      <c r="CR38" s="121"/>
      <c r="CS38" s="185" t="s">
        <v>86</v>
      </c>
      <c r="CT38" s="121"/>
      <c r="CU38" s="121"/>
      <c r="CV38" s="576">
        <f>CV27+CV29</f>
        <v>27156.367655293328</v>
      </c>
      <c r="CW38" s="121"/>
      <c r="CX38" s="215">
        <f>AS38+AX38+BC38+BH38+BM38+BR38+BW38+CB38+CG38+CL38+CQ38+CV38</f>
        <v>283370.79292479996</v>
      </c>
      <c r="CY38" s="222" t="s">
        <v>86</v>
      </c>
      <c r="CZ38" s="218"/>
      <c r="DA38" s="218"/>
      <c r="DB38" s="119"/>
      <c r="DC38" s="119"/>
      <c r="DD38" s="218"/>
      <c r="DE38" s="218"/>
      <c r="DF38" s="218"/>
      <c r="DG38" s="119"/>
      <c r="DH38" s="218"/>
      <c r="DI38" s="218"/>
      <c r="DJ38" s="119"/>
      <c r="DK38" s="218"/>
      <c r="DL38" s="119"/>
      <c r="DM38" s="121"/>
      <c r="DN38" s="121"/>
    </row>
    <row r="39" spans="1:118" s="228" customFormat="1" x14ac:dyDescent="0.3">
      <c r="A39" s="451"/>
      <c r="B39" s="451"/>
      <c r="C39" s="451"/>
      <c r="D39" s="451"/>
      <c r="E39" s="451"/>
      <c r="F39" s="451"/>
      <c r="G39" s="451"/>
      <c r="H39" s="451"/>
      <c r="I39" s="451"/>
      <c r="J39" s="451"/>
      <c r="K39" s="451"/>
      <c r="L39" s="451"/>
      <c r="M39" s="451"/>
      <c r="N39" s="451"/>
      <c r="O39" s="451"/>
      <c r="P39" s="451"/>
      <c r="Q39" s="451"/>
      <c r="R39" s="451"/>
      <c r="S39" s="439"/>
      <c r="T39" s="439"/>
      <c r="U39" s="439"/>
      <c r="V39" s="439"/>
      <c r="W39" s="451"/>
      <c r="X39" s="439"/>
      <c r="Y39" s="441"/>
      <c r="Z39" s="439"/>
      <c r="AA39" s="440"/>
      <c r="AB39" s="439"/>
      <c r="AC39" s="439"/>
      <c r="AD39" s="439"/>
      <c r="AE39" s="439"/>
      <c r="AF39" s="439"/>
      <c r="AG39" s="439"/>
      <c r="AH39" s="439"/>
      <c r="AI39" s="439"/>
      <c r="AJ39" s="439"/>
      <c r="AK39" s="439"/>
      <c r="AL39" s="197"/>
      <c r="AM39" s="202"/>
      <c r="AN39" s="202"/>
      <c r="AO39" s="182" t="s">
        <v>1</v>
      </c>
      <c r="AP39" s="177" t="s">
        <v>1</v>
      </c>
      <c r="AQ39" s="121"/>
      <c r="AR39" s="121"/>
      <c r="AS39" s="121">
        <f>CV39</f>
        <v>10000</v>
      </c>
      <c r="AT39" s="121"/>
      <c r="AU39" s="177" t="s">
        <v>1</v>
      </c>
      <c r="AV39" s="121"/>
      <c r="AW39" s="121"/>
      <c r="AX39" s="121">
        <f>AS39</f>
        <v>10000</v>
      </c>
      <c r="AY39" s="121"/>
      <c r="AZ39" s="177" t="s">
        <v>1</v>
      </c>
      <c r="BA39" s="121"/>
      <c r="BB39" s="121"/>
      <c r="BC39" s="121">
        <f>AX39</f>
        <v>10000</v>
      </c>
      <c r="BD39" s="121"/>
      <c r="BE39" s="177" t="s">
        <v>1</v>
      </c>
      <c r="BF39" s="121"/>
      <c r="BG39" s="121"/>
      <c r="BH39" s="121">
        <f>BC39</f>
        <v>10000</v>
      </c>
      <c r="BI39" s="121"/>
      <c r="BJ39" s="177" t="s">
        <v>1</v>
      </c>
      <c r="BK39" s="121"/>
      <c r="BL39" s="121"/>
      <c r="BM39" s="121">
        <f>BH39</f>
        <v>10000</v>
      </c>
      <c r="BN39" s="121"/>
      <c r="BO39" s="177" t="s">
        <v>1</v>
      </c>
      <c r="BP39" s="121"/>
      <c r="BQ39" s="121"/>
      <c r="BR39" s="121">
        <f>BM39</f>
        <v>10000</v>
      </c>
      <c r="BS39" s="121"/>
      <c r="BT39" s="177" t="s">
        <v>1</v>
      </c>
      <c r="BU39" s="121"/>
      <c r="BV39" s="121"/>
      <c r="BW39" s="121">
        <f>BR39</f>
        <v>10000</v>
      </c>
      <c r="BX39" s="121"/>
      <c r="BY39" s="177" t="s">
        <v>1</v>
      </c>
      <c r="BZ39" s="121"/>
      <c r="CA39" s="121"/>
      <c r="CB39" s="121">
        <f>BW39</f>
        <v>10000</v>
      </c>
      <c r="CC39" s="121"/>
      <c r="CD39" s="177" t="s">
        <v>1</v>
      </c>
      <c r="CE39" s="121"/>
      <c r="CF39" s="121"/>
      <c r="CG39" s="121">
        <v>10000</v>
      </c>
      <c r="CH39" s="121"/>
      <c r="CI39" s="177" t="s">
        <v>1</v>
      </c>
      <c r="CJ39" s="121"/>
      <c r="CK39" s="121"/>
      <c r="CL39" s="121">
        <v>10000</v>
      </c>
      <c r="CM39" s="121"/>
      <c r="CN39" s="177" t="s">
        <v>1</v>
      </c>
      <c r="CO39" s="121"/>
      <c r="CP39" s="121"/>
      <c r="CQ39" s="121">
        <f>CL39</f>
        <v>10000</v>
      </c>
      <c r="CR39" s="121"/>
      <c r="CS39" s="177" t="s">
        <v>1</v>
      </c>
      <c r="CT39" s="121"/>
      <c r="CU39" s="121"/>
      <c r="CV39" s="121">
        <f>CQ39</f>
        <v>10000</v>
      </c>
      <c r="CW39" s="121"/>
      <c r="CX39" s="215">
        <f>AS39+AX39+BC39+BH39+BM39+BR39+BW39+CB39+CG39+CL39+CQ39+CV39</f>
        <v>120000</v>
      </c>
      <c r="CY39" s="219" t="s">
        <v>1</v>
      </c>
      <c r="CZ39" s="218"/>
      <c r="DA39" s="218"/>
      <c r="DB39" s="119"/>
      <c r="DC39" s="183"/>
      <c r="DD39" s="218"/>
      <c r="DE39" s="218"/>
      <c r="DF39" s="218"/>
      <c r="DG39" s="119"/>
      <c r="DH39" s="218"/>
      <c r="DI39" s="218"/>
      <c r="DJ39" s="119"/>
      <c r="DK39" s="218"/>
      <c r="DL39" s="119"/>
      <c r="DM39" s="121"/>
      <c r="DN39" s="121"/>
    </row>
    <row r="40" spans="1:118" s="228" customFormat="1" x14ac:dyDescent="0.3">
      <c r="A40" s="451"/>
      <c r="B40" s="451"/>
      <c r="C40" s="451"/>
      <c r="D40" s="451"/>
      <c r="E40" s="451"/>
      <c r="F40" s="451"/>
      <c r="G40" s="451"/>
      <c r="H40" s="451"/>
      <c r="I40" s="451"/>
      <c r="J40" s="451"/>
      <c r="K40" s="451"/>
      <c r="L40" s="451"/>
      <c r="M40" s="451"/>
      <c r="N40" s="451"/>
      <c r="O40" s="451"/>
      <c r="P40" s="451"/>
      <c r="Q40" s="451"/>
      <c r="R40" s="451"/>
      <c r="S40" s="439"/>
      <c r="T40" s="439"/>
      <c r="U40" s="439"/>
      <c r="V40" s="439"/>
      <c r="W40" s="451"/>
      <c r="X40" s="439"/>
      <c r="Y40" s="441"/>
      <c r="Z40" s="439"/>
      <c r="AA40" s="440"/>
      <c r="AB40" s="439"/>
      <c r="AC40" s="439"/>
      <c r="AD40" s="439"/>
      <c r="AE40" s="439"/>
      <c r="AF40" s="439"/>
      <c r="AG40" s="439"/>
      <c r="AH40" s="439"/>
      <c r="AI40" s="439"/>
      <c r="AJ40" s="439"/>
      <c r="AK40" s="439"/>
      <c r="AL40" s="197"/>
      <c r="AM40" s="202"/>
      <c r="AN40" s="202"/>
      <c r="AO40" s="181"/>
      <c r="AP40" s="177"/>
      <c r="AQ40" s="121"/>
      <c r="AR40" s="121"/>
      <c r="AS40" s="121"/>
      <c r="AT40" s="121"/>
      <c r="AU40" s="177"/>
      <c r="AV40" s="121"/>
      <c r="AW40" s="121"/>
      <c r="AX40" s="121"/>
      <c r="AY40" s="121"/>
      <c r="AZ40" s="177"/>
      <c r="BA40" s="121"/>
      <c r="BB40" s="121"/>
      <c r="BC40" s="121"/>
      <c r="BD40" s="121"/>
      <c r="BE40" s="177"/>
      <c r="BF40" s="121"/>
      <c r="BG40" s="121"/>
      <c r="BH40" s="121"/>
      <c r="BI40" s="121"/>
      <c r="BJ40" s="177"/>
      <c r="BK40" s="121"/>
      <c r="BL40" s="121"/>
      <c r="BM40" s="121"/>
      <c r="BN40" s="121"/>
      <c r="BO40" s="177"/>
      <c r="BP40" s="121"/>
      <c r="BQ40" s="121"/>
      <c r="BR40" s="121"/>
      <c r="BS40" s="121"/>
      <c r="BT40" s="177"/>
      <c r="BU40" s="121"/>
      <c r="BV40" s="121"/>
      <c r="BW40" s="121"/>
      <c r="BX40" s="121"/>
      <c r="BY40" s="177"/>
      <c r="BZ40" s="121"/>
      <c r="CA40" s="121"/>
      <c r="CB40" s="121"/>
      <c r="CC40" s="121"/>
      <c r="CD40" s="177"/>
      <c r="CE40" s="121"/>
      <c r="CF40" s="121"/>
      <c r="CG40" s="121"/>
      <c r="CH40" s="121"/>
      <c r="CI40" s="177"/>
      <c r="CJ40" s="121"/>
      <c r="CK40" s="121"/>
      <c r="CL40" s="121"/>
      <c r="CM40" s="121"/>
      <c r="CN40" s="177"/>
      <c r="CO40" s="121"/>
      <c r="CP40" s="121"/>
      <c r="CQ40" s="121"/>
      <c r="CR40" s="121"/>
      <c r="CS40" s="177"/>
      <c r="CT40" s="121"/>
      <c r="CU40" s="121"/>
      <c r="CV40" s="121"/>
      <c r="CW40" s="121"/>
      <c r="CX40" s="124"/>
      <c r="CY40" s="222"/>
      <c r="CZ40" s="218"/>
      <c r="DA40" s="218"/>
      <c r="DB40" s="119"/>
      <c r="DC40" s="183"/>
      <c r="DD40" s="218"/>
      <c r="DE40" s="218"/>
      <c r="DF40" s="218"/>
      <c r="DG40" s="119"/>
      <c r="DH40" s="218"/>
      <c r="DI40" s="218"/>
      <c r="DJ40" s="119"/>
      <c r="DK40" s="218"/>
      <c r="DL40" s="119"/>
      <c r="DM40" s="121"/>
      <c r="DN40" s="121"/>
    </row>
    <row r="41" spans="1:118" ht="15" thickBot="1" x14ac:dyDescent="0.35">
      <c r="A41" s="58"/>
      <c r="B41" s="58"/>
      <c r="C41" s="58"/>
      <c r="D41" s="58"/>
      <c r="E41" s="58"/>
      <c r="F41" s="58"/>
      <c r="G41" s="58"/>
      <c r="H41" s="58"/>
      <c r="I41" s="58"/>
      <c r="J41" s="58"/>
      <c r="K41" s="58"/>
      <c r="L41" s="58"/>
      <c r="M41" s="58"/>
      <c r="N41" s="58"/>
      <c r="O41" s="58"/>
      <c r="P41" s="58"/>
      <c r="Q41" s="58"/>
      <c r="R41" s="58"/>
      <c r="S41" s="438"/>
      <c r="T41" s="438"/>
      <c r="U41" s="438"/>
      <c r="V41" s="438"/>
      <c r="W41" s="58"/>
      <c r="X41" s="438"/>
      <c r="Y41" s="449"/>
      <c r="Z41" s="439"/>
      <c r="AA41" s="440"/>
      <c r="AB41" s="439"/>
      <c r="AC41" s="439"/>
      <c r="AD41" s="439"/>
      <c r="AE41" s="439"/>
      <c r="AF41" s="439"/>
      <c r="AG41" s="439"/>
      <c r="AH41" s="439"/>
      <c r="AI41" s="439"/>
      <c r="AJ41" s="439"/>
      <c r="AK41" s="439"/>
      <c r="AO41" s="209" t="s">
        <v>16</v>
      </c>
      <c r="AP41" s="76" t="s">
        <v>16</v>
      </c>
      <c r="AQ41" s="55"/>
      <c r="AR41" s="55"/>
      <c r="AU41" s="76" t="s">
        <v>16</v>
      </c>
      <c r="AV41" s="55"/>
      <c r="AW41" s="55"/>
      <c r="AZ41" s="76" t="s">
        <v>16</v>
      </c>
      <c r="BA41" s="55"/>
      <c r="BB41" s="55"/>
      <c r="BE41" s="76" t="s">
        <v>16</v>
      </c>
      <c r="BF41" s="55"/>
      <c r="BG41" s="55"/>
      <c r="BJ41" s="76" t="s">
        <v>16</v>
      </c>
      <c r="BK41" s="55"/>
      <c r="BL41" s="55"/>
      <c r="BO41" s="76" t="s">
        <v>16</v>
      </c>
      <c r="BP41" s="55"/>
      <c r="BQ41" s="55"/>
      <c r="BT41" s="76" t="s">
        <v>16</v>
      </c>
      <c r="BU41" s="55"/>
      <c r="BV41" s="55"/>
      <c r="BY41" s="76" t="s">
        <v>16</v>
      </c>
      <c r="BZ41" s="55"/>
      <c r="CA41" s="55"/>
      <c r="CD41" s="76" t="s">
        <v>16</v>
      </c>
      <c r="CE41" s="55"/>
      <c r="CF41" s="55"/>
      <c r="CI41" s="76" t="s">
        <v>16</v>
      </c>
      <c r="CJ41" s="55"/>
      <c r="CK41" s="55"/>
      <c r="CL41" s="52"/>
      <c r="CN41" s="76" t="s">
        <v>16</v>
      </c>
      <c r="CO41" s="55"/>
      <c r="CP41" s="55"/>
      <c r="CS41" s="76" t="s">
        <v>16</v>
      </c>
      <c r="CT41" s="55"/>
      <c r="CU41" s="55"/>
      <c r="CX41" s="229"/>
      <c r="CY41" s="210" t="s">
        <v>16</v>
      </c>
    </row>
    <row r="42" spans="1:118" s="225" customFormat="1" x14ac:dyDescent="0.3">
      <c r="A42" s="452"/>
      <c r="B42" s="452"/>
      <c r="C42" s="452"/>
      <c r="D42" s="452"/>
      <c r="E42" s="452"/>
      <c r="F42" s="452"/>
      <c r="G42" s="452"/>
      <c r="H42" s="452"/>
      <c r="I42" s="452"/>
      <c r="J42" s="452"/>
      <c r="K42" s="452"/>
      <c r="L42" s="452"/>
      <c r="M42" s="452"/>
      <c r="N42" s="452"/>
      <c r="O42" s="452"/>
      <c r="P42" s="452"/>
      <c r="Q42" s="452"/>
      <c r="R42" s="452"/>
      <c r="S42" s="438"/>
      <c r="T42" s="438"/>
      <c r="U42" s="438"/>
      <c r="V42" s="438"/>
      <c r="W42" s="452"/>
      <c r="X42" s="438"/>
      <c r="Y42" s="449"/>
      <c r="Z42" s="439"/>
      <c r="AA42" s="440"/>
      <c r="AB42" s="439"/>
      <c r="AC42" s="439"/>
      <c r="AD42" s="439"/>
      <c r="AE42" s="439"/>
      <c r="AF42" s="439"/>
      <c r="AG42" s="439"/>
      <c r="AH42" s="439"/>
      <c r="AI42" s="439"/>
      <c r="AJ42" s="439"/>
      <c r="AK42" s="439"/>
      <c r="AL42" s="197"/>
      <c r="AM42" s="202"/>
      <c r="AN42" s="202"/>
      <c r="AO42" s="230"/>
      <c r="AP42" s="231"/>
      <c r="AQ42" s="84">
        <f>CT42</f>
        <v>0.25</v>
      </c>
      <c r="AR42" s="84"/>
      <c r="AS42" s="84"/>
      <c r="AT42" s="84"/>
      <c r="AU42" s="231"/>
      <c r="AV42" s="84">
        <f>AQ42</f>
        <v>0.25</v>
      </c>
      <c r="AW42" s="84"/>
      <c r="AX42" s="84"/>
      <c r="AY42" s="84"/>
      <c r="AZ42" s="231"/>
      <c r="BA42" s="84">
        <f>AV42</f>
        <v>0.25</v>
      </c>
      <c r="BB42" s="84"/>
      <c r="BC42" s="84"/>
      <c r="BD42" s="84"/>
      <c r="BE42" s="231"/>
      <c r="BF42" s="84">
        <f>BA42</f>
        <v>0.25</v>
      </c>
      <c r="BG42" s="84"/>
      <c r="BH42" s="84"/>
      <c r="BI42" s="84"/>
      <c r="BJ42" s="231"/>
      <c r="BK42" s="84">
        <f>BF42</f>
        <v>0.25</v>
      </c>
      <c r="BL42" s="84"/>
      <c r="BM42" s="84"/>
      <c r="BN42" s="84"/>
      <c r="BO42" s="231"/>
      <c r="BP42" s="84">
        <f>BK42</f>
        <v>0.25</v>
      </c>
      <c r="BQ42" s="84"/>
      <c r="BR42" s="84"/>
      <c r="BS42" s="84"/>
      <c r="BT42" s="231"/>
      <c r="BU42" s="84">
        <f>BP42</f>
        <v>0.25</v>
      </c>
      <c r="BV42" s="84"/>
      <c r="BW42" s="84"/>
      <c r="BX42" s="84"/>
      <c r="BY42" s="232">
        <v>0.25</v>
      </c>
      <c r="BZ42" s="84">
        <f>BY42</f>
        <v>0.25</v>
      </c>
      <c r="CA42" s="84"/>
      <c r="CB42" s="84"/>
      <c r="CC42" s="84"/>
      <c r="CD42" s="231"/>
      <c r="CE42" s="84">
        <f>BZ42</f>
        <v>0.25</v>
      </c>
      <c r="CF42" s="84"/>
      <c r="CG42" s="84"/>
      <c r="CH42" s="84"/>
      <c r="CI42" s="231"/>
      <c r="CJ42" s="84">
        <f>CE42</f>
        <v>0.25</v>
      </c>
      <c r="CK42" s="84"/>
      <c r="CL42" s="84"/>
      <c r="CM42" s="84"/>
      <c r="CN42" s="231"/>
      <c r="CO42" s="84">
        <f>CJ42</f>
        <v>0.25</v>
      </c>
      <c r="CP42" s="84"/>
      <c r="CQ42" s="84"/>
      <c r="CR42" s="84"/>
      <c r="CS42" s="231"/>
      <c r="CT42" s="84">
        <f>CO42</f>
        <v>0.25</v>
      </c>
      <c r="CU42" s="84"/>
      <c r="CV42" s="84"/>
      <c r="CW42" s="84"/>
      <c r="CX42" s="233"/>
      <c r="CY42" s="234"/>
      <c r="CZ42" s="227"/>
      <c r="DA42" s="227"/>
      <c r="DB42" s="66"/>
      <c r="DC42" s="66"/>
      <c r="DD42" s="227"/>
      <c r="DE42" s="227"/>
      <c r="DF42" s="227"/>
      <c r="DG42" s="66"/>
      <c r="DH42" s="227"/>
      <c r="DI42" s="227"/>
      <c r="DJ42" s="66"/>
      <c r="DK42" s="227"/>
      <c r="DL42" s="66"/>
      <c r="DM42" s="84"/>
      <c r="DN42" s="84"/>
    </row>
    <row r="43" spans="1:118" s="228" customFormat="1" x14ac:dyDescent="0.3">
      <c r="A43" s="451"/>
      <c r="B43" s="451"/>
      <c r="C43" s="451"/>
      <c r="D43" s="451"/>
      <c r="E43" s="451"/>
      <c r="F43" s="451"/>
      <c r="G43" s="451"/>
      <c r="H43" s="451"/>
      <c r="I43" s="451"/>
      <c r="J43" s="451"/>
      <c r="K43" s="451"/>
      <c r="L43" s="451"/>
      <c r="M43" s="451"/>
      <c r="N43" s="451"/>
      <c r="O43" s="451"/>
      <c r="P43" s="451"/>
      <c r="Q43" s="451"/>
      <c r="R43" s="451"/>
      <c r="S43" s="438"/>
      <c r="T43" s="438"/>
      <c r="U43" s="438"/>
      <c r="V43" s="438"/>
      <c r="W43" s="451"/>
      <c r="X43" s="438"/>
      <c r="Y43" s="453"/>
      <c r="Z43" s="439"/>
      <c r="AA43" s="440"/>
      <c r="AB43" s="439"/>
      <c r="AC43" s="439"/>
      <c r="AD43" s="439"/>
      <c r="AE43" s="439"/>
      <c r="AF43" s="439"/>
      <c r="AG43" s="439"/>
      <c r="AH43" s="439"/>
      <c r="AI43" s="439"/>
      <c r="AJ43" s="439"/>
      <c r="AK43" s="439"/>
      <c r="AL43" s="197"/>
      <c r="AM43" s="202"/>
      <c r="AN43" s="202"/>
      <c r="AO43" s="182" t="s">
        <v>85</v>
      </c>
      <c r="AP43" s="177" t="s">
        <v>85</v>
      </c>
      <c r="AQ43" s="163">
        <f>AS27*AQ42</f>
        <v>5770.3952193333325</v>
      </c>
      <c r="AR43" s="121">
        <v>0</v>
      </c>
      <c r="AS43" s="121">
        <f>AQ43*AR43</f>
        <v>0</v>
      </c>
      <c r="AT43" s="121"/>
      <c r="AU43" s="177" t="s">
        <v>85</v>
      </c>
      <c r="AV43" s="163">
        <f>AX27*AV42</f>
        <v>5992.3334969999996</v>
      </c>
      <c r="AW43" s="121">
        <v>1</v>
      </c>
      <c r="AX43" s="121">
        <f>AV43*AW43</f>
        <v>5992.3334969999996</v>
      </c>
      <c r="AY43" s="121"/>
      <c r="AZ43" s="177" t="s">
        <v>85</v>
      </c>
      <c r="BA43" s="163">
        <f>BC27*BA42</f>
        <v>4705.0914865333325</v>
      </c>
      <c r="BB43" s="121">
        <v>1</v>
      </c>
      <c r="BC43" s="121">
        <f>BA43*BB43</f>
        <v>4705.0914865333325</v>
      </c>
      <c r="BD43" s="121"/>
      <c r="BE43" s="177" t="s">
        <v>85</v>
      </c>
      <c r="BF43" s="163">
        <f>BH27*BF42</f>
        <v>4438.7655533333327</v>
      </c>
      <c r="BG43" s="121">
        <v>1</v>
      </c>
      <c r="BH43" s="121">
        <f>BF43*BG43</f>
        <v>4438.7655533333327</v>
      </c>
      <c r="BI43" s="121"/>
      <c r="BJ43" s="177" t="s">
        <v>85</v>
      </c>
      <c r="BK43" s="163">
        <f>BM27*BK42</f>
        <v>3551.0124426666662</v>
      </c>
      <c r="BL43" s="121">
        <v>2</v>
      </c>
      <c r="BM43" s="121">
        <f>BK43*BL43</f>
        <v>7102.0248853333323</v>
      </c>
      <c r="BN43" s="121"/>
      <c r="BO43" s="177" t="s">
        <v>85</v>
      </c>
      <c r="BP43" s="163">
        <f>BR27*BP42</f>
        <v>3417.8494760666663</v>
      </c>
      <c r="BQ43" s="121">
        <v>2</v>
      </c>
      <c r="BR43" s="121">
        <f>BP43*BQ43</f>
        <v>6835.6989521333326</v>
      </c>
      <c r="BS43" s="121"/>
      <c r="BT43" s="177" t="s">
        <v>85</v>
      </c>
      <c r="BU43" s="163">
        <f>BW27*BU42</f>
        <v>3417.8494760666663</v>
      </c>
      <c r="BV43" s="121">
        <v>2</v>
      </c>
      <c r="BW43" s="121">
        <f>BU43*BV43</f>
        <v>6835.6989521333326</v>
      </c>
      <c r="BX43" s="121"/>
      <c r="BY43" s="177" t="s">
        <v>85</v>
      </c>
      <c r="BZ43" s="163">
        <f>CB27*BZ42</f>
        <v>3551.0124426666662</v>
      </c>
      <c r="CA43" s="121">
        <v>3</v>
      </c>
      <c r="CB43" s="121">
        <f>BZ43*CA43</f>
        <v>10653.037327999999</v>
      </c>
      <c r="CC43" s="121"/>
      <c r="CD43" s="177" t="s">
        <v>85</v>
      </c>
      <c r="CE43" s="163">
        <f>CG27*CE42</f>
        <v>3994.8889979999994</v>
      </c>
      <c r="CF43" s="121">
        <v>3</v>
      </c>
      <c r="CG43" s="121">
        <f>CE43*CF43</f>
        <v>11984.666993999999</v>
      </c>
      <c r="CH43" s="121"/>
      <c r="CI43" s="177" t="s">
        <v>85</v>
      </c>
      <c r="CJ43" s="163">
        <f>CL27*CJ42</f>
        <v>4438.7655533333327</v>
      </c>
      <c r="CK43" s="121">
        <v>3</v>
      </c>
      <c r="CL43" s="121">
        <f>CJ43*CK43</f>
        <v>13316.296659999998</v>
      </c>
      <c r="CM43" s="121"/>
      <c r="CN43" s="177" t="s">
        <v>85</v>
      </c>
      <c r="CO43" s="163">
        <f>CQ27*CO42</f>
        <v>4882.642108666666</v>
      </c>
      <c r="CP43" s="121">
        <v>4</v>
      </c>
      <c r="CQ43" s="121">
        <f>CO43*CP43</f>
        <v>19530.568434666664</v>
      </c>
      <c r="CR43" s="121"/>
      <c r="CS43" s="177" t="s">
        <v>85</v>
      </c>
      <c r="CT43" s="163">
        <f>CV27*CT42</f>
        <v>5104.5803863333322</v>
      </c>
      <c r="CU43" s="121">
        <v>4</v>
      </c>
      <c r="CV43" s="121">
        <f>CT43*CU43</f>
        <v>20418.321545333329</v>
      </c>
      <c r="CW43" s="121"/>
      <c r="CX43" s="215">
        <f>AS43+AX43+BC43+BH43+BM43+BR43+BW43+CB43+CG43+CL43+CQ43+CV43</f>
        <v>111812.50428846665</v>
      </c>
      <c r="CY43" s="219" t="s">
        <v>85</v>
      </c>
      <c r="CZ43" s="218"/>
      <c r="DA43" s="218"/>
      <c r="DB43" s="119"/>
      <c r="DC43" s="119"/>
      <c r="DD43" s="218"/>
      <c r="DE43" s="218"/>
      <c r="DF43" s="218"/>
      <c r="DG43" s="119"/>
      <c r="DH43" s="218"/>
      <c r="DI43" s="218"/>
      <c r="DJ43" s="119"/>
      <c r="DK43" s="218"/>
      <c r="DL43" s="119"/>
      <c r="DM43" s="121"/>
      <c r="DN43" s="121"/>
    </row>
    <row r="44" spans="1:118" s="228" customFormat="1" x14ac:dyDescent="0.3">
      <c r="A44" s="451"/>
      <c r="B44" s="451"/>
      <c r="C44" s="451"/>
      <c r="D44" s="451"/>
      <c r="E44" s="451"/>
      <c r="F44" s="451"/>
      <c r="G44" s="451"/>
      <c r="H44" s="451"/>
      <c r="I44" s="451"/>
      <c r="J44" s="451"/>
      <c r="K44" s="451"/>
      <c r="L44" s="451"/>
      <c r="M44" s="451"/>
      <c r="N44" s="451"/>
      <c r="O44" s="451"/>
      <c r="P44" s="451"/>
      <c r="Q44" s="451"/>
      <c r="R44" s="451"/>
      <c r="S44" s="439"/>
      <c r="T44" s="439"/>
      <c r="U44" s="439"/>
      <c r="V44" s="439"/>
      <c r="W44" s="451"/>
      <c r="X44" s="439"/>
      <c r="Y44" s="441"/>
      <c r="Z44" s="439"/>
      <c r="AA44" s="440"/>
      <c r="AB44" s="439"/>
      <c r="AC44" s="439"/>
      <c r="AD44" s="439"/>
      <c r="AE44" s="439"/>
      <c r="AF44" s="439"/>
      <c r="AG44" s="439"/>
      <c r="AH44" s="439"/>
      <c r="AI44" s="439"/>
      <c r="AJ44" s="439"/>
      <c r="AK44" s="439"/>
      <c r="AL44" s="197"/>
      <c r="AM44" s="202"/>
      <c r="AN44" s="202"/>
      <c r="AO44" s="181"/>
      <c r="AP44" s="177"/>
      <c r="AQ44" s="121"/>
      <c r="AR44" s="121"/>
      <c r="AS44" s="121"/>
      <c r="AT44" s="121"/>
      <c r="AU44" s="177"/>
      <c r="AV44" s="121"/>
      <c r="AW44" s="121"/>
      <c r="AX44" s="121"/>
      <c r="AY44" s="121"/>
      <c r="AZ44" s="177"/>
      <c r="BA44" s="121"/>
      <c r="BB44" s="121"/>
      <c r="BC44" s="121"/>
      <c r="BD44" s="121"/>
      <c r="BE44" s="177"/>
      <c r="BF44" s="121"/>
      <c r="BG44" s="121"/>
      <c r="BH44" s="121"/>
      <c r="BI44" s="121"/>
      <c r="BJ44" s="177"/>
      <c r="BK44" s="121"/>
      <c r="BL44" s="121"/>
      <c r="BM44" s="121"/>
      <c r="BN44" s="121"/>
      <c r="BO44" s="177"/>
      <c r="BP44" s="121"/>
      <c r="BQ44" s="121"/>
      <c r="BR44" s="121"/>
      <c r="BS44" s="121"/>
      <c r="BT44" s="177"/>
      <c r="BU44" s="121"/>
      <c r="BV44" s="121"/>
      <c r="BW44" s="121"/>
      <c r="BX44" s="121"/>
      <c r="BY44" s="177"/>
      <c r="BZ44" s="121"/>
      <c r="CA44" s="121"/>
      <c r="CB44" s="121"/>
      <c r="CC44" s="121"/>
      <c r="CD44" s="177"/>
      <c r="CE44" s="121"/>
      <c r="CF44" s="121"/>
      <c r="CG44" s="121"/>
      <c r="CH44" s="121"/>
      <c r="CI44" s="177"/>
      <c r="CJ44" s="121"/>
      <c r="CK44" s="121"/>
      <c r="CL44" s="121"/>
      <c r="CM44" s="121"/>
      <c r="CN44" s="177"/>
      <c r="CO44" s="121"/>
      <c r="CP44" s="121"/>
      <c r="CQ44" s="121"/>
      <c r="CR44" s="121"/>
      <c r="CS44" s="177"/>
      <c r="CT44" s="121"/>
      <c r="CU44" s="121"/>
      <c r="CV44" s="121"/>
      <c r="CW44" s="121"/>
      <c r="CX44" s="124">
        <f>SUM(CX13:CX43)</f>
        <v>2757935.4436012325</v>
      </c>
      <c r="CY44" s="222"/>
      <c r="CZ44" s="218"/>
      <c r="DA44" s="218"/>
      <c r="DB44" s="119"/>
      <c r="DC44" s="183"/>
      <c r="DD44" s="218"/>
      <c r="DE44" s="218"/>
      <c r="DF44" s="218"/>
      <c r="DG44" s="119"/>
      <c r="DH44" s="218"/>
      <c r="DI44" s="218"/>
      <c r="DJ44" s="119"/>
      <c r="DK44" s="218"/>
      <c r="DL44" s="119"/>
      <c r="DM44" s="121"/>
      <c r="DN44" s="121"/>
    </row>
    <row r="45" spans="1:118" s="228" customFormat="1" ht="15" thickBot="1" x14ac:dyDescent="0.35">
      <c r="A45" s="451"/>
      <c r="B45" s="451"/>
      <c r="C45" s="451"/>
      <c r="D45" s="451"/>
      <c r="E45" s="451"/>
      <c r="F45" s="451"/>
      <c r="G45" s="451"/>
      <c r="H45" s="451"/>
      <c r="I45" s="451"/>
      <c r="J45" s="451"/>
      <c r="K45" s="451"/>
      <c r="L45" s="451"/>
      <c r="M45" s="451"/>
      <c r="N45" s="451"/>
      <c r="O45" s="451"/>
      <c r="P45" s="451"/>
      <c r="Q45" s="451"/>
      <c r="R45" s="451"/>
      <c r="S45" s="393"/>
      <c r="T45" s="393"/>
      <c r="U45" s="393"/>
      <c r="V45" s="393"/>
      <c r="W45" s="451"/>
      <c r="X45" s="393"/>
      <c r="Y45" s="183"/>
      <c r="Z45" s="439"/>
      <c r="AA45" s="440"/>
      <c r="AB45" s="393"/>
      <c r="AC45" s="393"/>
      <c r="AD45" s="393"/>
      <c r="AE45" s="393"/>
      <c r="AF45" s="393"/>
      <c r="AG45" s="393"/>
      <c r="AH45" s="393"/>
      <c r="AI45" s="393"/>
      <c r="AJ45" s="393"/>
      <c r="AK45" s="393"/>
      <c r="AL45" s="197"/>
      <c r="AM45" s="202"/>
      <c r="AN45" s="202"/>
      <c r="AO45" s="238" t="s">
        <v>77</v>
      </c>
      <c r="AP45" s="240" t="s">
        <v>73</v>
      </c>
      <c r="AQ45" s="240"/>
      <c r="AR45" s="240"/>
      <c r="AS45" s="240">
        <f>SUM(AS12:AS44)</f>
        <v>216546.18143258852</v>
      </c>
      <c r="AT45" s="121"/>
      <c r="AU45" s="240" t="s">
        <v>73</v>
      </c>
      <c r="AV45" s="240"/>
      <c r="AW45" s="240"/>
      <c r="AX45" s="240">
        <f>SUM(AX12:AX44)</f>
        <v>238674.7778125889</v>
      </c>
      <c r="AY45" s="121"/>
      <c r="AZ45" s="240" t="s">
        <v>73</v>
      </c>
      <c r="BA45" s="240"/>
      <c r="BB45" s="240"/>
      <c r="BC45" s="240">
        <f>SUM(BC12:BC44)</f>
        <v>209366.04309704568</v>
      </c>
      <c r="BD45" s="121"/>
      <c r="BE45" s="240" t="s">
        <v>73</v>
      </c>
      <c r="BF45" s="240"/>
      <c r="BG45" s="240"/>
      <c r="BH45" s="240">
        <f>SUM(BH12:BH44)</f>
        <v>198800.48792155238</v>
      </c>
      <c r="BI45" s="121"/>
      <c r="BJ45" s="240" t="s">
        <v>73</v>
      </c>
      <c r="BK45" s="240"/>
      <c r="BL45" s="240"/>
      <c r="BM45" s="240">
        <f>SUM(BM12:BM44)</f>
        <v>176240.46686916845</v>
      </c>
      <c r="BN45" s="121"/>
      <c r="BO45" s="240" t="s">
        <v>73</v>
      </c>
      <c r="BP45" s="240"/>
      <c r="BQ45" s="240"/>
      <c r="BR45" s="240">
        <f>SUM(BR12:BR44)</f>
        <v>175753.41849806489</v>
      </c>
      <c r="BS45" s="121"/>
      <c r="BT45" s="240" t="s">
        <v>73</v>
      </c>
      <c r="BU45" s="240"/>
      <c r="BV45" s="240"/>
      <c r="BW45" s="240">
        <f>SUM(BW12:BW44)</f>
        <v>180356.96721656408</v>
      </c>
      <c r="BX45" s="121"/>
      <c r="BY45" s="240" t="s">
        <v>73</v>
      </c>
      <c r="BZ45" s="240"/>
      <c r="CA45" s="240"/>
      <c r="CB45" s="240">
        <f>SUM(CB12:CB44)</f>
        <v>201086.53793337129</v>
      </c>
      <c r="CC45" s="121"/>
      <c r="CD45" s="239" t="s">
        <v>77</v>
      </c>
      <c r="CE45" s="239"/>
      <c r="CF45" s="239"/>
      <c r="CG45" s="240">
        <f>SUM(CG12:CG44)</f>
        <v>239361.39878735555</v>
      </c>
      <c r="CH45" s="121"/>
      <c r="CI45" s="240" t="s">
        <v>73</v>
      </c>
      <c r="CJ45" s="240"/>
      <c r="CK45" s="240"/>
      <c r="CL45" s="240">
        <f>SUM(CL12:CL44)</f>
        <v>288368.48810217064</v>
      </c>
      <c r="CM45" s="121"/>
      <c r="CN45" s="240" t="s">
        <v>73</v>
      </c>
      <c r="CO45" s="240"/>
      <c r="CP45" s="240"/>
      <c r="CQ45" s="240">
        <f>SUM(CQ12:CQ44)</f>
        <v>313234.62195632071</v>
      </c>
      <c r="CR45" s="121"/>
      <c r="CS45" s="240" t="s">
        <v>73</v>
      </c>
      <c r="CT45" s="240"/>
      <c r="CU45" s="240"/>
      <c r="CV45" s="240">
        <f>SUM(CV12:CV44)</f>
        <v>320150.01397444151</v>
      </c>
      <c r="CW45" s="121"/>
      <c r="CX45" s="241">
        <f>SUM(AP45:CV45)</f>
        <v>2757939.4036012325</v>
      </c>
      <c r="CY45" s="242" t="s">
        <v>77</v>
      </c>
      <c r="CZ45" s="218"/>
      <c r="DA45" s="218"/>
      <c r="DB45" s="119"/>
      <c r="DC45" s="183"/>
      <c r="DD45" s="218"/>
      <c r="DE45" s="218"/>
      <c r="DF45" s="218"/>
      <c r="DG45" s="119"/>
      <c r="DH45" s="218"/>
      <c r="DI45" s="218"/>
      <c r="DJ45" s="119"/>
      <c r="DK45" s="218"/>
      <c r="DL45" s="119"/>
      <c r="DM45" s="121"/>
      <c r="DN45" s="121"/>
    </row>
    <row r="46" spans="1:118" s="54" customFormat="1" ht="15" thickTop="1" x14ac:dyDescent="0.3">
      <c r="A46" s="454"/>
      <c r="B46" s="454"/>
      <c r="C46" s="454"/>
      <c r="D46" s="454"/>
      <c r="E46" s="454"/>
      <c r="F46" s="454"/>
      <c r="G46" s="454"/>
      <c r="H46" s="454"/>
      <c r="I46" s="454"/>
      <c r="J46" s="454"/>
      <c r="K46" s="454"/>
      <c r="L46" s="454"/>
      <c r="M46" s="454"/>
      <c r="N46" s="454"/>
      <c r="O46" s="454"/>
      <c r="P46" s="454"/>
      <c r="Q46" s="454"/>
      <c r="R46" s="454"/>
      <c r="S46" s="130"/>
      <c r="T46" s="130"/>
      <c r="U46" s="130"/>
      <c r="V46" s="130"/>
      <c r="W46" s="454"/>
      <c r="X46" s="130"/>
      <c r="Y46" s="55"/>
      <c r="Z46" s="439"/>
      <c r="AA46" s="440"/>
      <c r="AB46" s="393"/>
      <c r="AC46" s="393"/>
      <c r="AD46" s="393"/>
      <c r="AE46" s="393"/>
      <c r="AF46" s="393"/>
      <c r="AG46" s="130"/>
      <c r="AH46" s="130"/>
      <c r="AI46" s="130"/>
      <c r="AJ46" s="130"/>
      <c r="AK46" s="130"/>
      <c r="AL46" s="197"/>
      <c r="AM46" s="202"/>
      <c r="AN46" s="202"/>
      <c r="AO46" s="243"/>
      <c r="AP46" s="51"/>
      <c r="AQ46" s="51"/>
      <c r="AR46" s="51"/>
      <c r="AS46" s="52"/>
      <c r="AT46" s="51"/>
      <c r="AU46" s="51"/>
      <c r="AV46" s="51"/>
      <c r="AW46" s="51"/>
      <c r="AX46" s="52"/>
      <c r="AY46" s="51"/>
      <c r="AZ46" s="51"/>
      <c r="BA46" s="51"/>
      <c r="BB46" s="51"/>
      <c r="BC46" s="52"/>
      <c r="BD46" s="51"/>
      <c r="BE46" s="51"/>
      <c r="BF46" s="51"/>
      <c r="BG46" s="51"/>
      <c r="BH46" s="52"/>
      <c r="BI46" s="51"/>
      <c r="BJ46" s="51"/>
      <c r="BK46" s="51"/>
      <c r="BL46" s="51"/>
      <c r="BM46" s="52"/>
      <c r="BN46" s="51"/>
      <c r="BO46" s="51"/>
      <c r="BP46" s="51"/>
      <c r="BQ46" s="51"/>
      <c r="BR46" s="52"/>
      <c r="BS46" s="51"/>
      <c r="BT46" s="51"/>
      <c r="BU46" s="51"/>
      <c r="BV46" s="51"/>
      <c r="BW46" s="52"/>
      <c r="BX46" s="51"/>
      <c r="BY46" s="51"/>
      <c r="BZ46" s="51"/>
      <c r="CA46" s="51"/>
      <c r="CB46" s="121"/>
      <c r="CC46" s="51"/>
      <c r="CD46" s="51"/>
      <c r="CE46" s="51"/>
      <c r="CF46" s="51"/>
      <c r="CG46" s="52"/>
      <c r="CH46" s="51"/>
      <c r="CI46" s="51"/>
      <c r="CJ46" s="51"/>
      <c r="CK46" s="51"/>
      <c r="CL46" s="52"/>
      <c r="CM46" s="51"/>
      <c r="CN46" s="51"/>
      <c r="CO46" s="51"/>
      <c r="CP46" s="51"/>
      <c r="CQ46" s="52"/>
      <c r="CR46" s="51"/>
      <c r="CS46" s="51"/>
      <c r="CT46" s="51"/>
      <c r="CU46" s="51"/>
      <c r="CV46" s="52"/>
      <c r="CW46" s="51"/>
      <c r="CX46" s="164"/>
      <c r="CY46" s="203"/>
      <c r="CZ46" s="61"/>
      <c r="DA46" s="61"/>
      <c r="DB46" s="60"/>
      <c r="DC46" s="60"/>
      <c r="DD46" s="61"/>
      <c r="DE46" s="61"/>
      <c r="DF46" s="61"/>
      <c r="DG46" s="60"/>
      <c r="DH46" s="61"/>
      <c r="DI46" s="61"/>
      <c r="DJ46" s="60"/>
      <c r="DK46" s="61"/>
      <c r="DL46" s="60"/>
      <c r="DM46" s="51"/>
      <c r="DN46" s="51"/>
    </row>
    <row r="47" spans="1:118" s="54" customFormat="1" ht="15" thickBot="1" x14ac:dyDescent="0.35">
      <c r="A47" s="454"/>
      <c r="B47" s="454"/>
      <c r="C47" s="454"/>
      <c r="D47" s="454"/>
      <c r="E47" s="454"/>
      <c r="F47" s="454"/>
      <c r="G47" s="454"/>
      <c r="H47" s="454"/>
      <c r="I47" s="454"/>
      <c r="J47" s="454"/>
      <c r="K47" s="454"/>
      <c r="L47" s="454"/>
      <c r="M47" s="454"/>
      <c r="N47" s="454"/>
      <c r="O47" s="454"/>
      <c r="P47" s="454"/>
      <c r="Q47" s="454"/>
      <c r="R47" s="454"/>
      <c r="S47" s="130"/>
      <c r="T47" s="130"/>
      <c r="U47" s="130"/>
      <c r="V47" s="130"/>
      <c r="W47" s="454"/>
      <c r="X47" s="130"/>
      <c r="Y47" s="55"/>
      <c r="Z47" s="439"/>
      <c r="AA47" s="440"/>
      <c r="AB47" s="393"/>
      <c r="AC47" s="393"/>
      <c r="AD47" s="393"/>
      <c r="AE47" s="393"/>
      <c r="AF47" s="393"/>
      <c r="AG47" s="130"/>
      <c r="AH47" s="130"/>
      <c r="AI47" s="130"/>
      <c r="AJ47" s="130"/>
      <c r="AK47" s="130"/>
      <c r="AL47" s="197"/>
      <c r="AM47" s="202"/>
      <c r="AN47" s="202"/>
      <c r="AO47" s="244" t="s">
        <v>89</v>
      </c>
      <c r="AP47" s="245" t="s">
        <v>89</v>
      </c>
      <c r="AQ47" s="51"/>
      <c r="AR47" s="51"/>
      <c r="AS47" s="52"/>
      <c r="AT47" s="51"/>
      <c r="AU47" s="245" t="s">
        <v>89</v>
      </c>
      <c r="AV47" s="51"/>
      <c r="AW47" s="51"/>
      <c r="AX47" s="52"/>
      <c r="AY47" s="51"/>
      <c r="AZ47" s="245" t="s">
        <v>89</v>
      </c>
      <c r="BA47" s="51"/>
      <c r="BB47" s="51"/>
      <c r="BC47" s="52"/>
      <c r="BD47" s="51"/>
      <c r="BE47" s="245" t="s">
        <v>89</v>
      </c>
      <c r="BF47" s="51"/>
      <c r="BG47" s="51"/>
      <c r="BH47" s="52"/>
      <c r="BI47" s="51"/>
      <c r="BJ47" s="245" t="s">
        <v>89</v>
      </c>
      <c r="BK47" s="51"/>
      <c r="BL47" s="51"/>
      <c r="BM47" s="52"/>
      <c r="BN47" s="51"/>
      <c r="BO47" s="245" t="s">
        <v>89</v>
      </c>
      <c r="BP47" s="51"/>
      <c r="BQ47" s="51"/>
      <c r="BR47" s="52"/>
      <c r="BS47" s="51"/>
      <c r="BT47" s="245" t="s">
        <v>89</v>
      </c>
      <c r="BU47" s="51"/>
      <c r="BV47" s="51"/>
      <c r="BW47" s="52"/>
      <c r="BX47" s="51"/>
      <c r="BY47" s="245" t="s">
        <v>89</v>
      </c>
      <c r="BZ47" s="51"/>
      <c r="CA47" s="51"/>
      <c r="CB47" s="121"/>
      <c r="CC47" s="51"/>
      <c r="CD47" s="245" t="s">
        <v>89</v>
      </c>
      <c r="CE47" s="51"/>
      <c r="CF47" s="51"/>
      <c r="CG47" s="52"/>
      <c r="CH47" s="51"/>
      <c r="CI47" s="245" t="s">
        <v>89</v>
      </c>
      <c r="CJ47" s="51"/>
      <c r="CK47" s="51"/>
      <c r="CL47" s="52"/>
      <c r="CM47" s="51"/>
      <c r="CN47" s="245" t="s">
        <v>89</v>
      </c>
      <c r="CO47" s="51"/>
      <c r="CP47" s="51"/>
      <c r="CQ47" s="52"/>
      <c r="CR47" s="51"/>
      <c r="CS47" s="245" t="s">
        <v>89</v>
      </c>
      <c r="CT47" s="51"/>
      <c r="CU47" s="51"/>
      <c r="CV47" s="52"/>
      <c r="CW47" s="51"/>
      <c r="CX47" s="245"/>
      <c r="CY47" s="246" t="s">
        <v>89</v>
      </c>
      <c r="CZ47" s="61"/>
      <c r="DA47" s="61"/>
      <c r="DB47" s="60"/>
      <c r="DC47" s="60"/>
      <c r="DD47" s="61"/>
      <c r="DE47" s="61"/>
      <c r="DF47" s="61"/>
      <c r="DG47" s="60"/>
      <c r="DH47" s="61"/>
      <c r="DI47" s="61"/>
      <c r="DJ47" s="60"/>
      <c r="DK47" s="61"/>
      <c r="DL47" s="60"/>
      <c r="DM47" s="51"/>
      <c r="DN47" s="51"/>
    </row>
    <row r="48" spans="1:118" s="54" customFormat="1" x14ac:dyDescent="0.3">
      <c r="A48" s="454"/>
      <c r="B48" s="454"/>
      <c r="C48" s="454"/>
      <c r="D48" s="454"/>
      <c r="E48" s="454"/>
      <c r="F48" s="454"/>
      <c r="G48" s="454"/>
      <c r="H48" s="454"/>
      <c r="I48" s="454"/>
      <c r="J48" s="454"/>
      <c r="K48" s="454"/>
      <c r="L48" s="454"/>
      <c r="M48" s="454"/>
      <c r="N48" s="454"/>
      <c r="O48" s="454"/>
      <c r="P48" s="454"/>
      <c r="Q48" s="454"/>
      <c r="R48" s="454"/>
      <c r="S48" s="130"/>
      <c r="T48" s="130"/>
      <c r="U48" s="130"/>
      <c r="V48" s="130"/>
      <c r="W48" s="454"/>
      <c r="X48" s="130"/>
      <c r="Y48" s="55"/>
      <c r="Z48" s="439"/>
      <c r="AA48" s="440"/>
      <c r="AB48" s="393"/>
      <c r="AC48" s="393"/>
      <c r="AD48" s="393"/>
      <c r="AE48" s="393"/>
      <c r="AF48" s="393"/>
      <c r="AG48" s="130"/>
      <c r="AH48" s="130"/>
      <c r="AI48" s="130"/>
      <c r="AJ48" s="130"/>
      <c r="AK48" s="130"/>
      <c r="AL48" s="197"/>
      <c r="AM48" s="202"/>
      <c r="AN48" s="202"/>
      <c r="AO48" s="243"/>
      <c r="AP48" s="51"/>
      <c r="AQ48" s="51"/>
      <c r="AR48" s="51"/>
      <c r="AS48" s="52"/>
      <c r="AT48" s="51"/>
      <c r="AU48" s="51"/>
      <c r="AV48" s="51"/>
      <c r="AW48" s="51"/>
      <c r="AX48" s="52"/>
      <c r="AY48" s="51"/>
      <c r="AZ48" s="51"/>
      <c r="BA48" s="51"/>
      <c r="BB48" s="51"/>
      <c r="BC48" s="52"/>
      <c r="BD48" s="51"/>
      <c r="BE48" s="51"/>
      <c r="BF48" s="51"/>
      <c r="BG48" s="51"/>
      <c r="BH48" s="52"/>
      <c r="BI48" s="51"/>
      <c r="BJ48" s="51"/>
      <c r="BK48" s="51"/>
      <c r="BL48" s="51"/>
      <c r="BM48" s="52"/>
      <c r="BN48" s="51"/>
      <c r="BO48" s="51"/>
      <c r="BP48" s="51"/>
      <c r="BQ48" s="51"/>
      <c r="BR48" s="52"/>
      <c r="BS48" s="51"/>
      <c r="BT48" s="51"/>
      <c r="BU48" s="51"/>
      <c r="BV48" s="51"/>
      <c r="BW48" s="52"/>
      <c r="BX48" s="51"/>
      <c r="BY48" s="51"/>
      <c r="BZ48" s="51"/>
      <c r="CA48" s="51"/>
      <c r="CB48" s="121"/>
      <c r="CC48" s="51"/>
      <c r="CD48" s="51"/>
      <c r="CE48" s="51"/>
      <c r="CF48" s="51"/>
      <c r="CG48" s="52"/>
      <c r="CH48" s="51"/>
      <c r="CI48" s="51"/>
      <c r="CJ48" s="51"/>
      <c r="CK48" s="51"/>
      <c r="CL48" s="52"/>
      <c r="CM48" s="51"/>
      <c r="CN48" s="51"/>
      <c r="CO48" s="51"/>
      <c r="CP48" s="51"/>
      <c r="CQ48" s="52"/>
      <c r="CR48" s="51"/>
      <c r="CS48" s="51"/>
      <c r="CT48" s="51"/>
      <c r="CU48" s="51"/>
      <c r="CV48" s="52"/>
      <c r="CW48" s="51"/>
      <c r="CX48" s="164"/>
      <c r="CY48" s="203"/>
      <c r="CZ48" s="61"/>
      <c r="DA48" s="61"/>
      <c r="DB48" s="60"/>
      <c r="DC48" s="60"/>
      <c r="DD48" s="61"/>
      <c r="DE48" s="61"/>
      <c r="DF48" s="61"/>
      <c r="DG48" s="60"/>
      <c r="DH48" s="61"/>
      <c r="DI48" s="61"/>
      <c r="DJ48" s="60"/>
      <c r="DK48" s="61"/>
      <c r="DL48" s="60"/>
      <c r="DM48" s="51"/>
      <c r="DN48" s="51"/>
    </row>
    <row r="49" spans="1:118" ht="15" thickBot="1" x14ac:dyDescent="0.35">
      <c r="A49" s="55"/>
      <c r="B49" s="55"/>
      <c r="C49" s="55"/>
      <c r="D49" s="55"/>
      <c r="E49" s="55"/>
      <c r="F49" s="55"/>
      <c r="G49" s="55"/>
      <c r="H49" s="55"/>
      <c r="I49" s="55"/>
      <c r="J49" s="55"/>
      <c r="K49" s="55"/>
      <c r="L49" s="55"/>
      <c r="M49" s="55"/>
      <c r="N49" s="55"/>
      <c r="O49" s="55"/>
      <c r="P49" s="55"/>
      <c r="Q49" s="55"/>
      <c r="R49" s="55"/>
      <c r="S49" s="130"/>
      <c r="T49" s="130"/>
      <c r="U49" s="130"/>
      <c r="V49" s="130"/>
      <c r="W49" s="55"/>
      <c r="X49" s="130"/>
      <c r="Y49" s="55"/>
      <c r="Z49" s="439"/>
      <c r="AA49" s="440"/>
      <c r="AB49" s="393"/>
      <c r="AC49" s="393"/>
      <c r="AD49" s="393"/>
      <c r="AE49" s="393"/>
      <c r="AF49" s="393"/>
      <c r="AG49" s="130"/>
      <c r="AH49" s="130"/>
      <c r="AI49" s="130"/>
      <c r="AJ49" s="130"/>
      <c r="AK49" s="130"/>
      <c r="AO49" s="209" t="s">
        <v>16</v>
      </c>
      <c r="AP49" s="76" t="s">
        <v>16</v>
      </c>
      <c r="AQ49" s="55"/>
      <c r="AR49" s="55"/>
      <c r="AU49" s="76" t="s">
        <v>16</v>
      </c>
      <c r="AV49" s="55"/>
      <c r="AW49" s="55"/>
      <c r="AZ49" s="76" t="s">
        <v>16</v>
      </c>
      <c r="BA49" s="55"/>
      <c r="BB49" s="55"/>
      <c r="BE49" s="76" t="s">
        <v>16</v>
      </c>
      <c r="BF49" s="55"/>
      <c r="BG49" s="55"/>
      <c r="BJ49" s="76" t="s">
        <v>16</v>
      </c>
      <c r="BK49" s="55"/>
      <c r="BL49" s="55"/>
      <c r="BO49" s="76" t="s">
        <v>16</v>
      </c>
      <c r="BP49" s="55"/>
      <c r="BQ49" s="55"/>
      <c r="BT49" s="76" t="s">
        <v>16</v>
      </c>
      <c r="BU49" s="55"/>
      <c r="BV49" s="55"/>
      <c r="BY49" s="76" t="s">
        <v>16</v>
      </c>
      <c r="BZ49" s="55"/>
      <c r="CA49" s="55"/>
      <c r="CB49" s="121"/>
      <c r="CD49" s="76" t="s">
        <v>16</v>
      </c>
      <c r="CE49" s="55"/>
      <c r="CF49" s="55"/>
      <c r="CI49" s="76" t="s">
        <v>16</v>
      </c>
      <c r="CJ49" s="55"/>
      <c r="CK49" s="55"/>
      <c r="CL49" s="52"/>
      <c r="CN49" s="76" t="s">
        <v>16</v>
      </c>
      <c r="CO49" s="55"/>
      <c r="CP49" s="55"/>
      <c r="CS49" s="76" t="s">
        <v>16</v>
      </c>
      <c r="CT49" s="55"/>
      <c r="CU49" s="55"/>
      <c r="CX49" s="247"/>
      <c r="CY49" s="210" t="s">
        <v>16</v>
      </c>
    </row>
    <row r="50" spans="1:118" s="121" customFormat="1" x14ac:dyDescent="0.3">
      <c r="A50" s="122"/>
      <c r="B50" s="122"/>
      <c r="C50" s="122"/>
      <c r="D50" s="122"/>
      <c r="E50" s="122"/>
      <c r="F50" s="122"/>
      <c r="G50" s="122"/>
      <c r="H50" s="122"/>
      <c r="I50" s="122"/>
      <c r="J50" s="122"/>
      <c r="K50" s="122"/>
      <c r="L50" s="122"/>
      <c r="M50" s="122"/>
      <c r="N50" s="122"/>
      <c r="O50" s="122"/>
      <c r="P50" s="122"/>
      <c r="Q50" s="122"/>
      <c r="R50" s="122"/>
      <c r="S50" s="130"/>
      <c r="T50" s="130"/>
      <c r="U50" s="130"/>
      <c r="V50" s="130"/>
      <c r="W50" s="122"/>
      <c r="X50" s="130"/>
      <c r="Y50" s="122"/>
      <c r="Z50" s="439"/>
      <c r="AA50" s="440"/>
      <c r="AB50" s="393"/>
      <c r="AC50" s="393"/>
      <c r="AD50" s="393"/>
      <c r="AE50" s="393"/>
      <c r="AF50" s="393"/>
      <c r="AG50" s="130"/>
      <c r="AH50" s="130"/>
      <c r="AI50" s="130"/>
      <c r="AJ50" s="130"/>
      <c r="AK50" s="130"/>
      <c r="AL50" s="197"/>
      <c r="AM50" s="202"/>
      <c r="AN50" s="202"/>
      <c r="AO50" s="223" t="s">
        <v>3</v>
      </c>
      <c r="AP50" s="177" t="s">
        <v>3</v>
      </c>
      <c r="AS50" s="121">
        <v>25000</v>
      </c>
      <c r="AU50" s="177" t="s">
        <v>3</v>
      </c>
      <c r="AX50" s="121">
        <f>25000</f>
        <v>25000</v>
      </c>
      <c r="AZ50" s="177" t="s">
        <v>3</v>
      </c>
      <c r="BE50" s="177" t="s">
        <v>3</v>
      </c>
      <c r="BH50" s="121">
        <f>25000</f>
        <v>25000</v>
      </c>
      <c r="BJ50" s="177" t="s">
        <v>3</v>
      </c>
      <c r="BM50" s="121">
        <f>25000</f>
        <v>25000</v>
      </c>
      <c r="BO50" s="177" t="s">
        <v>3</v>
      </c>
      <c r="BT50" s="177" t="s">
        <v>3</v>
      </c>
      <c r="BW50" s="121">
        <v>25000</v>
      </c>
      <c r="BY50" s="177" t="s">
        <v>3</v>
      </c>
      <c r="CB50" s="121">
        <v>25000</v>
      </c>
      <c r="CD50" s="177" t="s">
        <v>3</v>
      </c>
      <c r="CI50" s="177" t="s">
        <v>3</v>
      </c>
      <c r="CL50" s="121">
        <v>25000</v>
      </c>
      <c r="CN50" s="177" t="s">
        <v>3</v>
      </c>
      <c r="CQ50" s="121">
        <f>25000</f>
        <v>25000</v>
      </c>
      <c r="CS50" s="177" t="s">
        <v>3</v>
      </c>
      <c r="CX50" s="215">
        <f>AS50+AX50+BC50+BH50+BM50+BR50+BW50+CB50+CG50+CL50+CQ50+CV50</f>
        <v>200000</v>
      </c>
      <c r="CY50" s="217" t="s">
        <v>3</v>
      </c>
      <c r="CZ50" s="119"/>
      <c r="DA50" s="119"/>
      <c r="DB50" s="119"/>
      <c r="DC50" s="119"/>
      <c r="DD50" s="218"/>
      <c r="DE50" s="218"/>
      <c r="DF50" s="218"/>
      <c r="DG50" s="119"/>
      <c r="DH50" s="218"/>
      <c r="DI50" s="218"/>
      <c r="DJ50" s="119"/>
      <c r="DK50" s="218"/>
      <c r="DL50" s="119"/>
    </row>
    <row r="51" spans="1:118" s="228" customFormat="1" x14ac:dyDescent="0.3">
      <c r="A51" s="455"/>
      <c r="B51" s="455"/>
      <c r="C51" s="455"/>
      <c r="D51" s="455"/>
      <c r="E51" s="455"/>
      <c r="F51" s="455"/>
      <c r="G51" s="455"/>
      <c r="H51" s="455"/>
      <c r="I51" s="455"/>
      <c r="J51" s="455"/>
      <c r="K51" s="455"/>
      <c r="L51" s="455"/>
      <c r="M51" s="455"/>
      <c r="N51" s="455"/>
      <c r="O51" s="455"/>
      <c r="P51" s="455"/>
      <c r="Q51" s="455"/>
      <c r="R51" s="455"/>
      <c r="S51" s="130"/>
      <c r="T51" s="130"/>
      <c r="U51" s="130"/>
      <c r="V51" s="130"/>
      <c r="W51" s="455"/>
      <c r="X51" s="130"/>
      <c r="Y51" s="122"/>
      <c r="Z51" s="439"/>
      <c r="AA51" s="440"/>
      <c r="AB51" s="393"/>
      <c r="AC51" s="393"/>
      <c r="AD51" s="393"/>
      <c r="AE51" s="393"/>
      <c r="AF51" s="393"/>
      <c r="AG51" s="130"/>
      <c r="AH51" s="130"/>
      <c r="AI51" s="130"/>
      <c r="AJ51" s="130"/>
      <c r="AK51" s="130"/>
      <c r="AL51" s="197"/>
      <c r="AM51" s="202"/>
      <c r="AN51" s="202"/>
      <c r="AO51" s="182" t="s">
        <v>17</v>
      </c>
      <c r="AP51" s="177" t="s">
        <v>17</v>
      </c>
      <c r="AQ51" s="121"/>
      <c r="AR51" s="121"/>
      <c r="AS51" s="121">
        <v>12500</v>
      </c>
      <c r="AT51" s="121"/>
      <c r="AU51" s="177" t="s">
        <v>17</v>
      </c>
      <c r="AV51" s="121"/>
      <c r="AW51" s="121"/>
      <c r="AX51" s="121">
        <v>12500</v>
      </c>
      <c r="AY51" s="121"/>
      <c r="AZ51" s="177" t="s">
        <v>17</v>
      </c>
      <c r="BA51" s="121"/>
      <c r="BB51" s="121"/>
      <c r="BC51" s="121"/>
      <c r="BD51" s="121"/>
      <c r="BE51" s="177" t="s">
        <v>17</v>
      </c>
      <c r="BF51" s="121"/>
      <c r="BG51" s="121"/>
      <c r="BH51" s="121">
        <v>12500</v>
      </c>
      <c r="BI51" s="121"/>
      <c r="BJ51" s="177" t="s">
        <v>17</v>
      </c>
      <c r="BK51" s="121"/>
      <c r="BL51" s="121"/>
      <c r="BM51" s="121">
        <v>12500</v>
      </c>
      <c r="BN51" s="121"/>
      <c r="BO51" s="177" t="s">
        <v>17</v>
      </c>
      <c r="BP51" s="121"/>
      <c r="BQ51" s="121"/>
      <c r="BR51" s="121"/>
      <c r="BS51" s="121"/>
      <c r="BT51" s="177" t="s">
        <v>17</v>
      </c>
      <c r="BU51" s="121"/>
      <c r="BV51" s="121"/>
      <c r="BW51" s="121">
        <v>12500</v>
      </c>
      <c r="BX51" s="121"/>
      <c r="BY51" s="177" t="s">
        <v>17</v>
      </c>
      <c r="BZ51" s="121"/>
      <c r="CA51" s="121"/>
      <c r="CB51" s="121">
        <v>12500</v>
      </c>
      <c r="CC51" s="121"/>
      <c r="CD51" s="177" t="s">
        <v>17</v>
      </c>
      <c r="CE51" s="121"/>
      <c r="CF51" s="121"/>
      <c r="CG51" s="121"/>
      <c r="CH51" s="121"/>
      <c r="CI51" s="177" t="s">
        <v>17</v>
      </c>
      <c r="CJ51" s="121"/>
      <c r="CK51" s="121"/>
      <c r="CL51" s="121">
        <v>12500</v>
      </c>
      <c r="CM51" s="121"/>
      <c r="CN51" s="177" t="s">
        <v>17</v>
      </c>
      <c r="CO51" s="121"/>
      <c r="CP51" s="121"/>
      <c r="CQ51" s="121">
        <v>12500</v>
      </c>
      <c r="CR51" s="121"/>
      <c r="CS51" s="177" t="s">
        <v>17</v>
      </c>
      <c r="CT51" s="121"/>
      <c r="CU51" s="121"/>
      <c r="CV51" s="121"/>
      <c r="CW51" s="121"/>
      <c r="CX51" s="215">
        <f>AS51+AX51+BC51+BH51+BM51+BR51+BW51+CB51+CG51+CL51+CQ51+CV51</f>
        <v>100000</v>
      </c>
      <c r="CY51" s="219" t="s">
        <v>17</v>
      </c>
      <c r="CZ51" s="218"/>
      <c r="DA51" s="218"/>
      <c r="DB51" s="119"/>
      <c r="DC51" s="119"/>
      <c r="DD51" s="218"/>
      <c r="DE51" s="218"/>
      <c r="DF51" s="218"/>
      <c r="DG51" s="119"/>
      <c r="DH51" s="218"/>
      <c r="DI51" s="218"/>
      <c r="DJ51" s="119"/>
      <c r="DK51" s="218"/>
      <c r="DL51" s="119"/>
      <c r="DM51" s="121"/>
      <c r="DN51" s="121"/>
    </row>
    <row r="52" spans="1:118" s="228" customFormat="1" x14ac:dyDescent="0.3">
      <c r="A52" s="455"/>
      <c r="B52" s="455"/>
      <c r="C52" s="455"/>
      <c r="D52" s="455"/>
      <c r="E52" s="455"/>
      <c r="F52" s="455"/>
      <c r="G52" s="455"/>
      <c r="H52" s="455"/>
      <c r="I52" s="455"/>
      <c r="J52" s="455"/>
      <c r="K52" s="455"/>
      <c r="L52" s="455"/>
      <c r="M52" s="455"/>
      <c r="N52" s="455"/>
      <c r="O52" s="455"/>
      <c r="P52" s="455"/>
      <c r="Q52" s="455"/>
      <c r="R52" s="455"/>
      <c r="S52" s="130"/>
      <c r="T52" s="130"/>
      <c r="U52" s="130"/>
      <c r="V52" s="130"/>
      <c r="W52" s="455"/>
      <c r="X52" s="130"/>
      <c r="Y52" s="122"/>
      <c r="Z52" s="439"/>
      <c r="AA52" s="440"/>
      <c r="AB52" s="393"/>
      <c r="AC52" s="393"/>
      <c r="AD52" s="393"/>
      <c r="AE52" s="393"/>
      <c r="AF52" s="393"/>
      <c r="AG52" s="130"/>
      <c r="AH52" s="130"/>
      <c r="AI52" s="130"/>
      <c r="AJ52" s="130"/>
      <c r="AK52" s="130"/>
      <c r="AL52" s="197"/>
      <c r="AM52" s="202"/>
      <c r="AN52" s="202"/>
      <c r="AO52" s="182" t="s">
        <v>92</v>
      </c>
      <c r="AP52" s="177" t="s">
        <v>13</v>
      </c>
      <c r="AQ52" s="121"/>
      <c r="AR52" s="121"/>
      <c r="AT52" s="121"/>
      <c r="AU52" s="177" t="s">
        <v>13</v>
      </c>
      <c r="AV52" s="121"/>
      <c r="AW52" s="121"/>
      <c r="AX52" s="121">
        <v>75000</v>
      </c>
      <c r="AY52" s="121"/>
      <c r="AZ52" s="177" t="s">
        <v>13</v>
      </c>
      <c r="BA52" s="121"/>
      <c r="BB52" s="121"/>
      <c r="BC52" s="121"/>
      <c r="BD52" s="121"/>
      <c r="BE52" s="177" t="s">
        <v>13</v>
      </c>
      <c r="BF52" s="121"/>
      <c r="BG52" s="121"/>
      <c r="BI52" s="121"/>
      <c r="BJ52" s="177" t="s">
        <v>13</v>
      </c>
      <c r="BK52" s="121"/>
      <c r="BL52" s="121"/>
      <c r="BM52" s="121">
        <v>75000</v>
      </c>
      <c r="BN52" s="121"/>
      <c r="BO52" s="177" t="s">
        <v>13</v>
      </c>
      <c r="BP52" s="121"/>
      <c r="BQ52" s="121"/>
      <c r="BR52" s="121"/>
      <c r="BS52" s="121"/>
      <c r="BT52" s="177" t="s">
        <v>13</v>
      </c>
      <c r="BU52" s="121"/>
      <c r="BV52" s="121"/>
      <c r="BX52" s="121"/>
      <c r="BY52" s="177" t="s">
        <v>13</v>
      </c>
      <c r="BZ52" s="121"/>
      <c r="CA52" s="121"/>
      <c r="CB52" s="121">
        <v>75000</v>
      </c>
      <c r="CC52" s="121"/>
      <c r="CD52" s="177" t="s">
        <v>13</v>
      </c>
      <c r="CE52" s="121"/>
      <c r="CF52" s="121"/>
      <c r="CG52" s="121"/>
      <c r="CH52" s="121"/>
      <c r="CI52" s="177" t="s">
        <v>13</v>
      </c>
      <c r="CJ52" s="121"/>
      <c r="CK52" s="121"/>
      <c r="CM52" s="121"/>
      <c r="CN52" s="177" t="s">
        <v>13</v>
      </c>
      <c r="CO52" s="121"/>
      <c r="CP52" s="121"/>
      <c r="CQ52" s="121">
        <v>75000</v>
      </c>
      <c r="CR52" s="121"/>
      <c r="CS52" s="177" t="s">
        <v>13</v>
      </c>
      <c r="CT52" s="121"/>
      <c r="CU52" s="121"/>
      <c r="CV52" s="121"/>
      <c r="CW52" s="121"/>
      <c r="CX52" s="215">
        <f>AS52+AX52+BC52+BH52+BM52+BR52+BW52+CB52+CG52+CL52+CQ52+CV52</f>
        <v>300000</v>
      </c>
      <c r="CY52" s="219" t="s">
        <v>92</v>
      </c>
      <c r="CZ52" s="218"/>
      <c r="DA52" s="218"/>
      <c r="DB52" s="119"/>
      <c r="DC52" s="119"/>
      <c r="DD52" s="218"/>
      <c r="DE52" s="218"/>
      <c r="DF52" s="218"/>
      <c r="DG52" s="119"/>
      <c r="DH52" s="218"/>
      <c r="DI52" s="218"/>
      <c r="DJ52" s="119"/>
      <c r="DK52" s="218"/>
      <c r="DL52" s="119"/>
      <c r="DM52" s="121"/>
      <c r="DN52" s="121"/>
    </row>
    <row r="53" spans="1:118" s="228" customFormat="1" x14ac:dyDescent="0.3">
      <c r="A53" s="455"/>
      <c r="B53" s="455"/>
      <c r="C53" s="455"/>
      <c r="D53" s="455"/>
      <c r="E53" s="455"/>
      <c r="F53" s="455"/>
      <c r="G53" s="455"/>
      <c r="H53" s="455"/>
      <c r="I53" s="455"/>
      <c r="J53" s="455"/>
      <c r="K53" s="455"/>
      <c r="L53" s="455"/>
      <c r="M53" s="455"/>
      <c r="N53" s="455"/>
      <c r="O53" s="455"/>
      <c r="P53" s="455"/>
      <c r="Q53" s="455"/>
      <c r="R53" s="455"/>
      <c r="S53" s="130"/>
      <c r="T53" s="130"/>
      <c r="U53" s="130"/>
      <c r="V53" s="130"/>
      <c r="W53" s="455"/>
      <c r="X53" s="130"/>
      <c r="Y53" s="122"/>
      <c r="Z53" s="439"/>
      <c r="AA53" s="440"/>
      <c r="AB53" s="393"/>
      <c r="AC53" s="393"/>
      <c r="AD53" s="393"/>
      <c r="AE53" s="393"/>
      <c r="AF53" s="393"/>
      <c r="AG53" s="130"/>
      <c r="AH53" s="130"/>
      <c r="AI53" s="130"/>
      <c r="AJ53" s="130"/>
      <c r="AK53" s="130"/>
      <c r="AL53" s="197"/>
      <c r="AM53" s="202"/>
      <c r="AN53" s="202"/>
      <c r="AO53" s="223"/>
      <c r="AP53" s="177"/>
      <c r="AQ53" s="121"/>
      <c r="AR53" s="121"/>
      <c r="AS53" s="121"/>
      <c r="AT53" s="121"/>
      <c r="AU53" s="177"/>
      <c r="AV53" s="121"/>
      <c r="AW53" s="121"/>
      <c r="AX53" s="121"/>
      <c r="AY53" s="121"/>
      <c r="AZ53" s="177"/>
      <c r="BA53" s="121"/>
      <c r="BB53" s="121"/>
      <c r="BC53" s="121"/>
      <c r="BD53" s="121"/>
      <c r="BE53" s="177"/>
      <c r="BF53" s="121"/>
      <c r="BG53" s="121"/>
      <c r="BH53" s="121"/>
      <c r="BI53" s="121"/>
      <c r="BJ53" s="177"/>
      <c r="BK53" s="121"/>
      <c r="BL53" s="121"/>
      <c r="BM53" s="121"/>
      <c r="BN53" s="121"/>
      <c r="BO53" s="177"/>
      <c r="BP53" s="121"/>
      <c r="BQ53" s="121"/>
      <c r="BR53" s="121"/>
      <c r="BS53" s="121"/>
      <c r="BT53" s="177"/>
      <c r="BU53" s="121"/>
      <c r="BV53" s="121"/>
      <c r="BW53" s="121"/>
      <c r="BX53" s="121"/>
      <c r="BY53" s="177"/>
      <c r="BZ53" s="121"/>
      <c r="CA53" s="121"/>
      <c r="CB53" s="121"/>
      <c r="CC53" s="121"/>
      <c r="CD53" s="177"/>
      <c r="CE53" s="121"/>
      <c r="CF53" s="121"/>
      <c r="CG53" s="121"/>
      <c r="CH53" s="121"/>
      <c r="CI53" s="177"/>
      <c r="CJ53" s="121"/>
      <c r="CK53" s="121"/>
      <c r="CL53" s="121"/>
      <c r="CM53" s="121"/>
      <c r="CN53" s="177"/>
      <c r="CO53" s="121"/>
      <c r="CP53" s="121"/>
      <c r="CQ53" s="121"/>
      <c r="CR53" s="121"/>
      <c r="CS53" s="177"/>
      <c r="CT53" s="121"/>
      <c r="CU53" s="121"/>
      <c r="CV53" s="121"/>
      <c r="CW53" s="121"/>
      <c r="CX53" s="124"/>
      <c r="CY53" s="217"/>
      <c r="CZ53" s="218"/>
      <c r="DA53" s="218"/>
      <c r="DB53" s="119"/>
      <c r="DC53" s="119"/>
      <c r="DD53" s="218"/>
      <c r="DE53" s="218"/>
      <c r="DF53" s="218"/>
      <c r="DG53" s="119"/>
      <c r="DH53" s="218"/>
      <c r="DI53" s="218"/>
      <c r="DJ53" s="119"/>
      <c r="DK53" s="218"/>
      <c r="DL53" s="119"/>
      <c r="DM53" s="121"/>
      <c r="DN53" s="121"/>
    </row>
    <row r="54" spans="1:118" s="228" customFormat="1" ht="15" thickBot="1" x14ac:dyDescent="0.35">
      <c r="A54" s="455"/>
      <c r="B54" s="455"/>
      <c r="C54" s="455"/>
      <c r="D54" s="455"/>
      <c r="E54" s="455"/>
      <c r="F54" s="455"/>
      <c r="G54" s="455"/>
      <c r="H54" s="455"/>
      <c r="I54" s="455"/>
      <c r="J54" s="455"/>
      <c r="K54" s="455"/>
      <c r="L54" s="455"/>
      <c r="M54" s="455"/>
      <c r="N54" s="455"/>
      <c r="O54" s="455"/>
      <c r="P54" s="455"/>
      <c r="Q54" s="455"/>
      <c r="R54" s="455"/>
      <c r="S54" s="130"/>
      <c r="T54" s="130"/>
      <c r="U54" s="130"/>
      <c r="V54" s="130"/>
      <c r="W54" s="455"/>
      <c r="X54" s="130"/>
      <c r="Y54" s="122"/>
      <c r="Z54" s="439"/>
      <c r="AA54" s="440"/>
      <c r="AB54" s="393"/>
      <c r="AC54" s="393"/>
      <c r="AD54" s="393"/>
      <c r="AE54" s="393"/>
      <c r="AF54" s="393"/>
      <c r="AG54" s="130"/>
      <c r="AH54" s="130"/>
      <c r="AI54" s="130"/>
      <c r="AJ54" s="130"/>
      <c r="AK54" s="130"/>
      <c r="AL54" s="197"/>
      <c r="AM54" s="202"/>
      <c r="AN54" s="202"/>
      <c r="AO54" s="248" t="s">
        <v>5</v>
      </c>
      <c r="AP54" s="180" t="s">
        <v>5</v>
      </c>
      <c r="AQ54" s="121"/>
      <c r="AR54" s="121"/>
      <c r="AS54" s="121"/>
      <c r="AT54" s="121"/>
      <c r="AU54" s="180" t="s">
        <v>5</v>
      </c>
      <c r="AV54" s="121"/>
      <c r="AW54" s="121"/>
      <c r="AX54" s="121"/>
      <c r="AY54" s="121"/>
      <c r="AZ54" s="180" t="s">
        <v>5</v>
      </c>
      <c r="BA54" s="121"/>
      <c r="BB54" s="121"/>
      <c r="BC54" s="121"/>
      <c r="BD54" s="121"/>
      <c r="BE54" s="180" t="s">
        <v>5</v>
      </c>
      <c r="BF54" s="121"/>
      <c r="BG54" s="121"/>
      <c r="BH54" s="121"/>
      <c r="BI54" s="121"/>
      <c r="BJ54" s="180" t="s">
        <v>5</v>
      </c>
      <c r="BK54" s="121"/>
      <c r="BL54" s="121"/>
      <c r="BM54" s="121"/>
      <c r="BN54" s="121"/>
      <c r="BO54" s="180" t="s">
        <v>5</v>
      </c>
      <c r="BP54" s="121"/>
      <c r="BQ54" s="121"/>
      <c r="BR54" s="121"/>
      <c r="BS54" s="121"/>
      <c r="BT54" s="180" t="s">
        <v>5</v>
      </c>
      <c r="BU54" s="121"/>
      <c r="BV54" s="121"/>
      <c r="BW54" s="121"/>
      <c r="BX54" s="121"/>
      <c r="BY54" s="180" t="s">
        <v>5</v>
      </c>
      <c r="BZ54" s="121"/>
      <c r="CA54" s="121"/>
      <c r="CB54" s="121"/>
      <c r="CC54" s="121"/>
      <c r="CD54" s="180" t="s">
        <v>5</v>
      </c>
      <c r="CE54" s="121"/>
      <c r="CF54" s="121"/>
      <c r="CG54" s="121"/>
      <c r="CH54" s="121"/>
      <c r="CI54" s="180" t="s">
        <v>5</v>
      </c>
      <c r="CJ54" s="121"/>
      <c r="CK54" s="121"/>
      <c r="CL54" s="121"/>
      <c r="CM54" s="121"/>
      <c r="CN54" s="180" t="s">
        <v>5</v>
      </c>
      <c r="CO54" s="121"/>
      <c r="CP54" s="121"/>
      <c r="CQ54" s="121"/>
      <c r="CR54" s="121"/>
      <c r="CS54" s="180" t="s">
        <v>5</v>
      </c>
      <c r="CT54" s="121"/>
      <c r="CU54" s="121"/>
      <c r="CV54" s="121"/>
      <c r="CW54" s="121"/>
      <c r="CX54" s="179"/>
      <c r="CY54" s="249" t="s">
        <v>5</v>
      </c>
      <c r="CZ54" s="218"/>
      <c r="DA54" s="218"/>
      <c r="DB54" s="119"/>
      <c r="DC54" s="119"/>
      <c r="DD54" s="218"/>
      <c r="DE54" s="218"/>
      <c r="DF54" s="218"/>
      <c r="DG54" s="119"/>
      <c r="DH54" s="218"/>
      <c r="DI54" s="218"/>
      <c r="DJ54" s="119"/>
      <c r="DK54" s="218"/>
      <c r="DL54" s="119"/>
      <c r="DM54" s="121"/>
      <c r="DN54" s="121"/>
    </row>
    <row r="55" spans="1:118" s="54" customFormat="1" x14ac:dyDescent="0.3">
      <c r="A55" s="454"/>
      <c r="B55" s="454"/>
      <c r="C55" s="454"/>
      <c r="D55" s="454"/>
      <c r="E55" s="454"/>
      <c r="F55" s="454"/>
      <c r="G55" s="454"/>
      <c r="H55" s="454"/>
      <c r="I55" s="454"/>
      <c r="J55" s="454"/>
      <c r="K55" s="454"/>
      <c r="L55" s="454"/>
      <c r="M55" s="454"/>
      <c r="N55" s="454"/>
      <c r="O55" s="454"/>
      <c r="P55" s="454"/>
      <c r="Q55" s="454"/>
      <c r="R55" s="454"/>
      <c r="S55" s="130"/>
      <c r="T55" s="130"/>
      <c r="U55" s="130"/>
      <c r="V55" s="130"/>
      <c r="W55" s="454"/>
      <c r="X55" s="130"/>
      <c r="Y55" s="55"/>
      <c r="Z55" s="439"/>
      <c r="AA55" s="440"/>
      <c r="AB55" s="393"/>
      <c r="AC55" s="393"/>
      <c r="AD55" s="393"/>
      <c r="AE55" s="393"/>
      <c r="AF55" s="393"/>
      <c r="AG55" s="130"/>
      <c r="AH55" s="130"/>
      <c r="AI55" s="130"/>
      <c r="AJ55" s="130"/>
      <c r="AK55" s="130"/>
      <c r="AL55" s="197"/>
      <c r="AM55" s="202"/>
      <c r="AN55" s="202"/>
      <c r="AO55" s="250" t="s">
        <v>125</v>
      </c>
      <c r="AP55" s="51" t="s">
        <v>90</v>
      </c>
      <c r="AQ55" s="67">
        <v>0.25</v>
      </c>
      <c r="AR55" s="51"/>
      <c r="AS55" s="121">
        <f>AS61*AQ55</f>
        <v>16071.411070709635</v>
      </c>
      <c r="AT55" s="51"/>
      <c r="AU55" s="51" t="s">
        <v>90</v>
      </c>
      <c r="AV55" s="67">
        <v>0.25</v>
      </c>
      <c r="AW55" s="51"/>
      <c r="AX55" s="121">
        <f>AX61*AV55</f>
        <v>23436.728716845093</v>
      </c>
      <c r="AY55" s="51"/>
      <c r="AZ55" s="51" t="s">
        <v>90</v>
      </c>
      <c r="BA55" s="67">
        <v>0.25</v>
      </c>
      <c r="BB55" s="51"/>
      <c r="BC55" s="121">
        <f>BC61*BA55</f>
        <v>18185.790378588379</v>
      </c>
      <c r="BD55" s="51"/>
      <c r="BE55" s="51" t="s">
        <v>90</v>
      </c>
      <c r="BF55" s="67">
        <v>0.25</v>
      </c>
      <c r="BG55" s="51"/>
      <c r="BH55" s="121">
        <f>BH61*BF55</f>
        <v>14527.001327401367</v>
      </c>
      <c r="BI55" s="51"/>
      <c r="BJ55" s="51" t="s">
        <v>90</v>
      </c>
      <c r="BK55" s="67">
        <v>0.25</v>
      </c>
      <c r="BL55" s="51"/>
      <c r="BM55" s="121">
        <f>BM61*BK55</f>
        <v>7535.3142557838546</v>
      </c>
      <c r="BN55" s="51"/>
      <c r="BO55" s="51" t="s">
        <v>90</v>
      </c>
      <c r="BP55" s="67">
        <v>0.25</v>
      </c>
      <c r="BQ55" s="51"/>
      <c r="BR55" s="121">
        <f>BR61*BP55</f>
        <v>8522.4295491864032</v>
      </c>
      <c r="BS55" s="51"/>
      <c r="BT55" s="51" t="s">
        <v>90</v>
      </c>
      <c r="BU55" s="67">
        <v>0.25</v>
      </c>
      <c r="BV55" s="51"/>
      <c r="BW55" s="121">
        <f>BW61*BU55</f>
        <v>11153.028816900227</v>
      </c>
      <c r="BX55" s="51"/>
      <c r="BY55" s="51" t="s">
        <v>90</v>
      </c>
      <c r="BZ55" s="67">
        <v>0.25</v>
      </c>
      <c r="CA55" s="51"/>
      <c r="CB55" s="121">
        <f>CB61*BZ55</f>
        <v>19703.919182375979</v>
      </c>
      <c r="CC55" s="51"/>
      <c r="CD55" s="51" t="s">
        <v>90</v>
      </c>
      <c r="CE55" s="67">
        <v>0.25</v>
      </c>
      <c r="CF55" s="51"/>
      <c r="CG55" s="121">
        <f>CG61*CE55</f>
        <v>25674.957572923176</v>
      </c>
      <c r="CH55" s="51"/>
      <c r="CI55" s="51" t="s">
        <v>90</v>
      </c>
      <c r="CJ55" s="67">
        <v>0.25</v>
      </c>
      <c r="CK55" s="51"/>
      <c r="CL55" s="121">
        <f>CL61*CJ55</f>
        <v>34921.555083945146</v>
      </c>
      <c r="CM55" s="51"/>
      <c r="CN55" s="51" t="s">
        <v>90</v>
      </c>
      <c r="CO55" s="67">
        <v>0.25</v>
      </c>
      <c r="CP55" s="51"/>
      <c r="CQ55" s="121">
        <f>CQ61*CO55</f>
        <v>41868.953983920408</v>
      </c>
      <c r="CR55" s="51"/>
      <c r="CS55" s="51" t="s">
        <v>90</v>
      </c>
      <c r="CT55" s="67">
        <v>0.25</v>
      </c>
      <c r="CU55" s="51"/>
      <c r="CV55" s="121">
        <f>CV61*CT55</f>
        <v>43457.915072600903</v>
      </c>
      <c r="CW55" s="51"/>
      <c r="CX55" s="215">
        <f>AS55+AX55+BC55+BH55+BM55+BR55+BW55+CB55+CG55+CL55+CQ55+CV55</f>
        <v>265059.00501118053</v>
      </c>
      <c r="CY55" s="252" t="s">
        <v>125</v>
      </c>
      <c r="CZ55" s="61"/>
      <c r="DA55" s="61"/>
      <c r="DB55" s="60"/>
      <c r="DC55" s="60"/>
      <c r="DD55" s="61"/>
      <c r="DE55" s="61"/>
      <c r="DF55" s="61"/>
      <c r="DG55" s="60"/>
      <c r="DH55" s="61"/>
      <c r="DI55" s="61"/>
      <c r="DJ55" s="60"/>
      <c r="DK55" s="61"/>
      <c r="DL55" s="60"/>
      <c r="DM55" s="51"/>
      <c r="DN55" s="51"/>
    </row>
    <row r="56" spans="1:118" s="54" customFormat="1" x14ac:dyDescent="0.3">
      <c r="A56" s="454"/>
      <c r="B56" s="454"/>
      <c r="C56" s="454"/>
      <c r="D56" s="454"/>
      <c r="E56" s="454"/>
      <c r="F56" s="454"/>
      <c r="G56" s="454"/>
      <c r="H56" s="454"/>
      <c r="I56" s="454"/>
      <c r="J56" s="454"/>
      <c r="K56" s="454"/>
      <c r="L56" s="454"/>
      <c r="M56" s="454"/>
      <c r="N56" s="454"/>
      <c r="O56" s="454"/>
      <c r="P56" s="454"/>
      <c r="Q56" s="454"/>
      <c r="R56" s="454"/>
      <c r="S56" s="130"/>
      <c r="T56" s="130"/>
      <c r="U56" s="130"/>
      <c r="V56" s="130"/>
      <c r="W56" s="454"/>
      <c r="X56" s="130"/>
      <c r="Y56" s="55"/>
      <c r="Z56" s="439"/>
      <c r="AA56" s="440"/>
      <c r="AB56" s="393"/>
      <c r="AC56" s="393"/>
      <c r="AD56" s="393"/>
      <c r="AE56" s="393"/>
      <c r="AF56" s="393"/>
      <c r="AG56" s="130"/>
      <c r="AH56" s="130"/>
      <c r="AI56" s="130"/>
      <c r="AJ56" s="130"/>
      <c r="AK56" s="130"/>
      <c r="AL56" s="197"/>
      <c r="AM56" s="202"/>
      <c r="AN56" s="202"/>
      <c r="AO56" s="243"/>
      <c r="AP56" s="51"/>
      <c r="AQ56" s="51"/>
      <c r="AR56" s="51"/>
      <c r="AS56" s="121"/>
      <c r="AT56" s="51"/>
      <c r="AU56" s="51"/>
      <c r="AV56" s="51"/>
      <c r="AW56" s="51"/>
      <c r="AX56" s="121"/>
      <c r="AY56" s="51"/>
      <c r="AZ56" s="51"/>
      <c r="BA56" s="51"/>
      <c r="BB56" s="51"/>
      <c r="BC56" s="121"/>
      <c r="BD56" s="51"/>
      <c r="BE56" s="51"/>
      <c r="BF56" s="51"/>
      <c r="BG56" s="51"/>
      <c r="BH56" s="121"/>
      <c r="BI56" s="51"/>
      <c r="BJ56" s="51"/>
      <c r="BK56" s="51"/>
      <c r="BL56" s="51"/>
      <c r="BM56" s="121"/>
      <c r="BN56" s="51"/>
      <c r="BO56" s="51"/>
      <c r="BP56" s="51"/>
      <c r="BQ56" s="51"/>
      <c r="BR56" s="121"/>
      <c r="BS56" s="51"/>
      <c r="BT56" s="51"/>
      <c r="BU56" s="51"/>
      <c r="BV56" s="51"/>
      <c r="BW56" s="121"/>
      <c r="BX56" s="51"/>
      <c r="BY56" s="51"/>
      <c r="BZ56" s="51"/>
      <c r="CA56" s="51"/>
      <c r="CB56" s="121"/>
      <c r="CC56" s="51"/>
      <c r="CD56" s="51"/>
      <c r="CE56" s="51"/>
      <c r="CF56" s="51"/>
      <c r="CG56" s="121"/>
      <c r="CH56" s="51"/>
      <c r="CI56" s="51"/>
      <c r="CJ56" s="51"/>
      <c r="CK56" s="51"/>
      <c r="CL56" s="121"/>
      <c r="CM56" s="51"/>
      <c r="CN56" s="51"/>
      <c r="CO56" s="51"/>
      <c r="CP56" s="51"/>
      <c r="CQ56" s="121"/>
      <c r="CR56" s="51"/>
      <c r="CS56" s="51"/>
      <c r="CT56" s="51"/>
      <c r="CU56" s="51"/>
      <c r="CV56" s="121"/>
      <c r="CW56" s="51"/>
      <c r="CX56" s="164"/>
      <c r="CY56" s="203"/>
      <c r="CZ56" s="61"/>
      <c r="DA56" s="61"/>
      <c r="DB56" s="60"/>
      <c r="DC56" s="60"/>
      <c r="DD56" s="61"/>
      <c r="DE56" s="61"/>
      <c r="DF56" s="61"/>
      <c r="DG56" s="60"/>
      <c r="DH56" s="61"/>
      <c r="DI56" s="61"/>
      <c r="DJ56" s="60"/>
      <c r="DK56" s="61"/>
      <c r="DL56" s="60"/>
      <c r="DM56" s="51"/>
      <c r="DN56" s="51"/>
    </row>
    <row r="57" spans="1:118" s="54" customFormat="1" x14ac:dyDescent="0.3">
      <c r="A57" s="454"/>
      <c r="B57" s="454"/>
      <c r="C57" s="454"/>
      <c r="D57" s="454"/>
      <c r="E57" s="454"/>
      <c r="F57" s="454"/>
      <c r="G57" s="454"/>
      <c r="H57" s="454"/>
      <c r="I57" s="454"/>
      <c r="J57" s="454"/>
      <c r="K57" s="454"/>
      <c r="L57" s="454"/>
      <c r="M57" s="454"/>
      <c r="N57" s="454"/>
      <c r="O57" s="454"/>
      <c r="P57" s="454"/>
      <c r="Q57" s="454"/>
      <c r="R57" s="454"/>
      <c r="S57" s="130"/>
      <c r="T57" s="130"/>
      <c r="U57" s="130"/>
      <c r="V57" s="130"/>
      <c r="W57" s="454"/>
      <c r="X57" s="130"/>
      <c r="Y57" s="55"/>
      <c r="Z57" s="439"/>
      <c r="AA57" s="440"/>
      <c r="AB57" s="393"/>
      <c r="AC57" s="393"/>
      <c r="AD57" s="393"/>
      <c r="AE57" s="393"/>
      <c r="AF57" s="393"/>
      <c r="AG57" s="130"/>
      <c r="AH57" s="130"/>
      <c r="AI57" s="130"/>
      <c r="AJ57" s="130"/>
      <c r="AK57" s="130"/>
      <c r="AL57" s="197"/>
      <c r="AM57" s="202"/>
      <c r="AN57" s="202"/>
      <c r="AO57" s="304" t="s">
        <v>158</v>
      </c>
      <c r="AP57" s="51" t="s">
        <v>158</v>
      </c>
      <c r="AQ57" s="51"/>
      <c r="AR57" s="51"/>
      <c r="AS57" s="121"/>
      <c r="AT57" s="51"/>
      <c r="AU57" s="51" t="s">
        <v>158</v>
      </c>
      <c r="AV57" s="51"/>
      <c r="AW57" s="51"/>
      <c r="AX57" s="121"/>
      <c r="AY57" s="51"/>
      <c r="AZ57" s="51" t="s">
        <v>158</v>
      </c>
      <c r="BA57" s="51"/>
      <c r="BB57" s="51"/>
      <c r="BC57" s="121"/>
      <c r="BD57" s="51"/>
      <c r="BE57" s="51" t="s">
        <v>158</v>
      </c>
      <c r="BF57" s="51"/>
      <c r="BG57" s="51"/>
      <c r="BH57" s="121"/>
      <c r="BI57" s="51"/>
      <c r="BJ57" s="51" t="s">
        <v>158</v>
      </c>
      <c r="BK57" s="51"/>
      <c r="BL57" s="51"/>
      <c r="BM57" s="121"/>
      <c r="BN57" s="51"/>
      <c r="BO57" s="51" t="s">
        <v>158</v>
      </c>
      <c r="BP57" s="51"/>
      <c r="BQ57" s="51"/>
      <c r="BR57" s="121"/>
      <c r="BS57" s="51"/>
      <c r="BT57" s="51" t="s">
        <v>158</v>
      </c>
      <c r="BU57" s="51"/>
      <c r="BV57" s="51"/>
      <c r="BW57" s="121"/>
      <c r="BX57" s="51"/>
      <c r="BY57" s="51" t="s">
        <v>158</v>
      </c>
      <c r="BZ57" s="51"/>
      <c r="CA57" s="51"/>
      <c r="CB57" s="121"/>
      <c r="CC57" s="51"/>
      <c r="CD57" s="51" t="s">
        <v>158</v>
      </c>
      <c r="CE57" s="51"/>
      <c r="CF57" s="51"/>
      <c r="CG57" s="121"/>
      <c r="CH57" s="51"/>
      <c r="CI57" s="51" t="s">
        <v>158</v>
      </c>
      <c r="CJ57" s="51"/>
      <c r="CK57" s="51"/>
      <c r="CL57" s="121"/>
      <c r="CM57" s="51"/>
      <c r="CN57" s="51" t="s">
        <v>158</v>
      </c>
      <c r="CO57" s="51"/>
      <c r="CP57" s="51"/>
      <c r="CQ57" s="121"/>
      <c r="CR57" s="51"/>
      <c r="CS57" s="51" t="s">
        <v>158</v>
      </c>
      <c r="CT57" s="51"/>
      <c r="CU57" s="51"/>
      <c r="CV57" s="121"/>
      <c r="CW57" s="51"/>
      <c r="CX57" s="215">
        <f>CB57+CG57+CL57+CQ57+CV57+AS57+AX57+BC57+BH57+BM57+BR57+BW57</f>
        <v>0</v>
      </c>
      <c r="CY57" s="305" t="s">
        <v>158</v>
      </c>
      <c r="CZ57" s="61"/>
      <c r="DA57" s="61"/>
      <c r="DB57" s="60"/>
      <c r="DC57" s="60"/>
      <c r="DD57" s="61"/>
      <c r="DE57" s="61"/>
      <c r="DF57" s="61"/>
      <c r="DG57" s="60"/>
      <c r="DH57" s="61"/>
      <c r="DI57" s="61"/>
      <c r="DJ57" s="60"/>
      <c r="DK57" s="61"/>
      <c r="DL57" s="60"/>
      <c r="DM57" s="51"/>
      <c r="DN57" s="51"/>
    </row>
    <row r="58" spans="1:118" s="54" customFormat="1" x14ac:dyDescent="0.3">
      <c r="A58" s="454"/>
      <c r="B58" s="454"/>
      <c r="C58" s="454"/>
      <c r="D58" s="454"/>
      <c r="E58" s="454"/>
      <c r="F58" s="454"/>
      <c r="G58" s="454"/>
      <c r="H58" s="454"/>
      <c r="I58" s="454"/>
      <c r="J58" s="454"/>
      <c r="K58" s="454"/>
      <c r="L58" s="454"/>
      <c r="M58" s="454"/>
      <c r="N58" s="454"/>
      <c r="O58" s="454"/>
      <c r="P58" s="454"/>
      <c r="Q58" s="454"/>
      <c r="R58" s="454"/>
      <c r="S58" s="130"/>
      <c r="T58" s="130"/>
      <c r="U58" s="130"/>
      <c r="V58" s="130"/>
      <c r="W58" s="454"/>
      <c r="X58" s="130"/>
      <c r="Y58" s="55"/>
      <c r="Z58" s="439"/>
      <c r="AA58" s="440"/>
      <c r="AB58" s="393"/>
      <c r="AC58" s="393"/>
      <c r="AD58" s="393"/>
      <c r="AE58" s="393"/>
      <c r="AF58" s="393"/>
      <c r="AG58" s="130"/>
      <c r="AH58" s="130"/>
      <c r="AI58" s="130"/>
      <c r="AJ58" s="130"/>
      <c r="AK58" s="130"/>
      <c r="AL58" s="197"/>
      <c r="AM58" s="202"/>
      <c r="AN58" s="202"/>
      <c r="AO58" s="243"/>
      <c r="AP58" s="51"/>
      <c r="AQ58" s="51"/>
      <c r="AR58" s="51"/>
      <c r="AS58" s="121"/>
      <c r="AT58" s="51"/>
      <c r="AU58" s="51"/>
      <c r="AV58" s="51"/>
      <c r="AW58" s="51"/>
      <c r="AX58" s="121"/>
      <c r="AY58" s="51"/>
      <c r="AZ58" s="51"/>
      <c r="BA58" s="51"/>
      <c r="BB58" s="51"/>
      <c r="BC58" s="121"/>
      <c r="BD58" s="51"/>
      <c r="BE58" s="51"/>
      <c r="BF58" s="51"/>
      <c r="BG58" s="51"/>
      <c r="BH58" s="121"/>
      <c r="BI58" s="51"/>
      <c r="BJ58" s="51"/>
      <c r="BK58" s="51"/>
      <c r="BL58" s="51"/>
      <c r="BM58" s="121"/>
      <c r="BN58" s="51"/>
      <c r="BO58" s="51"/>
      <c r="BP58" s="51"/>
      <c r="BQ58" s="51"/>
      <c r="BR58" s="121"/>
      <c r="BS58" s="51"/>
      <c r="BT58" s="51"/>
      <c r="BU58" s="51"/>
      <c r="BV58" s="51"/>
      <c r="BW58" s="121"/>
      <c r="BX58" s="51"/>
      <c r="BY58" s="51"/>
      <c r="BZ58" s="51"/>
      <c r="CA58" s="51"/>
      <c r="CB58" s="121"/>
      <c r="CC58" s="51"/>
      <c r="CD58" s="51"/>
      <c r="CE58" s="51"/>
      <c r="CF58" s="51"/>
      <c r="CG58" s="121"/>
      <c r="CH58" s="51"/>
      <c r="CI58" s="51"/>
      <c r="CJ58" s="51"/>
      <c r="CK58" s="51"/>
      <c r="CL58" s="121"/>
      <c r="CM58" s="51"/>
      <c r="CN58" s="51"/>
      <c r="CO58" s="51"/>
      <c r="CP58" s="51"/>
      <c r="CQ58" s="121"/>
      <c r="CR58" s="51"/>
      <c r="CS58" s="51"/>
      <c r="CT58" s="51"/>
      <c r="CU58" s="51"/>
      <c r="CV58" s="121"/>
      <c r="CW58" s="51"/>
      <c r="CX58" s="164"/>
      <c r="CY58" s="203"/>
      <c r="CZ58" s="61"/>
      <c r="DA58" s="61"/>
      <c r="DB58" s="60"/>
      <c r="DC58" s="60"/>
      <c r="DD58" s="61"/>
      <c r="DE58" s="61"/>
      <c r="DF58" s="61"/>
      <c r="DG58" s="60"/>
      <c r="DH58" s="61"/>
      <c r="DI58" s="61"/>
      <c r="DJ58" s="60"/>
      <c r="DK58" s="61"/>
      <c r="DL58" s="60"/>
      <c r="DM58" s="51"/>
      <c r="DN58" s="51"/>
    </row>
    <row r="59" spans="1:118" s="54" customFormat="1" ht="15" thickBot="1" x14ac:dyDescent="0.35">
      <c r="A59" s="454"/>
      <c r="B59" s="454"/>
      <c r="C59" s="454"/>
      <c r="D59" s="454"/>
      <c r="E59" s="454"/>
      <c r="F59" s="454"/>
      <c r="G59" s="454"/>
      <c r="H59" s="454"/>
      <c r="I59" s="454"/>
      <c r="J59" s="454"/>
      <c r="K59" s="454"/>
      <c r="L59" s="454"/>
      <c r="M59" s="454"/>
      <c r="N59" s="454"/>
      <c r="O59" s="454"/>
      <c r="P59" s="454"/>
      <c r="Q59" s="454"/>
      <c r="R59" s="454"/>
      <c r="S59" s="130"/>
      <c r="T59" s="130"/>
      <c r="U59" s="130"/>
      <c r="V59" s="130"/>
      <c r="W59" s="454"/>
      <c r="X59" s="130"/>
      <c r="Y59" s="55"/>
      <c r="Z59" s="439"/>
      <c r="AA59" s="440"/>
      <c r="AB59" s="393"/>
      <c r="AC59" s="393"/>
      <c r="AD59" s="393"/>
      <c r="AE59" s="393"/>
      <c r="AF59" s="393"/>
      <c r="AG59" s="130"/>
      <c r="AH59" s="130"/>
      <c r="AI59" s="130"/>
      <c r="AJ59" s="130"/>
      <c r="AK59" s="130"/>
      <c r="AL59" s="197"/>
      <c r="AM59" s="202"/>
      <c r="AN59" s="202"/>
      <c r="AO59" s="244" t="s">
        <v>89</v>
      </c>
      <c r="AP59" s="253" t="s">
        <v>89</v>
      </c>
      <c r="AQ59" s="253"/>
      <c r="AR59" s="253"/>
      <c r="AS59" s="254">
        <f>SUM(AS46:AS58)</f>
        <v>53571.411070709633</v>
      </c>
      <c r="AT59" s="51"/>
      <c r="AU59" s="253" t="s">
        <v>89</v>
      </c>
      <c r="AV59" s="253"/>
      <c r="AW59" s="253"/>
      <c r="AX59" s="254">
        <f>SUM(AX46:AX58)</f>
        <v>135936.7287168451</v>
      </c>
      <c r="AY59" s="51"/>
      <c r="AZ59" s="253" t="s">
        <v>89</v>
      </c>
      <c r="BA59" s="253"/>
      <c r="BB59" s="253"/>
      <c r="BC59" s="254">
        <f>SUM(BC46:BC58)</f>
        <v>18185.790378588379</v>
      </c>
      <c r="BD59" s="51"/>
      <c r="BE59" s="253" t="s">
        <v>89</v>
      </c>
      <c r="BF59" s="253"/>
      <c r="BG59" s="253"/>
      <c r="BH59" s="254">
        <f>SUM(BH46:BH58)</f>
        <v>52027.001327401369</v>
      </c>
      <c r="BI59" s="51"/>
      <c r="BJ59" s="253" t="s">
        <v>89</v>
      </c>
      <c r="BK59" s="253"/>
      <c r="BL59" s="253"/>
      <c r="BM59" s="254">
        <f>SUM(BM46:BM58)</f>
        <v>120035.31425578386</v>
      </c>
      <c r="BN59" s="51"/>
      <c r="BO59" s="253" t="s">
        <v>89</v>
      </c>
      <c r="BP59" s="253"/>
      <c r="BQ59" s="253"/>
      <c r="BR59" s="254">
        <f>SUM(BR46:BR58)</f>
        <v>8522.4295491864032</v>
      </c>
      <c r="BS59" s="51"/>
      <c r="BT59" s="253" t="s">
        <v>89</v>
      </c>
      <c r="BU59" s="253"/>
      <c r="BV59" s="253"/>
      <c r="BW59" s="254">
        <f>SUM(BW46:BW58)</f>
        <v>48653.028816900231</v>
      </c>
      <c r="BX59" s="51"/>
      <c r="BY59" s="253" t="s">
        <v>89</v>
      </c>
      <c r="BZ59" s="253"/>
      <c r="CA59" s="253"/>
      <c r="CB59" s="254">
        <f>SUM(CB46:CB58)</f>
        <v>132203.91918237598</v>
      </c>
      <c r="CC59" s="51"/>
      <c r="CD59" s="253" t="s">
        <v>89</v>
      </c>
      <c r="CE59" s="253"/>
      <c r="CF59" s="253"/>
      <c r="CG59" s="254">
        <f>SUM(CG46:CG58)</f>
        <v>25674.957572923176</v>
      </c>
      <c r="CH59" s="51"/>
      <c r="CI59" s="253" t="s">
        <v>89</v>
      </c>
      <c r="CJ59" s="253"/>
      <c r="CK59" s="253"/>
      <c r="CL59" s="254">
        <f>SUM(CL46:CL58)</f>
        <v>72421.555083945146</v>
      </c>
      <c r="CM59" s="51"/>
      <c r="CN59" s="253" t="s">
        <v>89</v>
      </c>
      <c r="CO59" s="253"/>
      <c r="CP59" s="253"/>
      <c r="CQ59" s="254">
        <f>SUM(CQ46:CQ58)</f>
        <v>154368.95398392039</v>
      </c>
      <c r="CR59" s="51"/>
      <c r="CS59" s="253" t="s">
        <v>89</v>
      </c>
      <c r="CT59" s="253"/>
      <c r="CU59" s="253"/>
      <c r="CV59" s="254">
        <f>SUM(CV46:CV58)</f>
        <v>43457.915072600903</v>
      </c>
      <c r="CW59" s="51"/>
      <c r="CX59" s="255">
        <f>AS59+AX59+BC59+BH59+BM59+BR59+BW59+CB59+CG59+CL59+CQ59+CV59</f>
        <v>865059.00501118065</v>
      </c>
      <c r="CY59" s="246" t="s">
        <v>89</v>
      </c>
      <c r="CZ59" s="61"/>
      <c r="DA59" s="61"/>
      <c r="DB59" s="60"/>
      <c r="DC59" s="60"/>
      <c r="DD59" s="61"/>
      <c r="DE59" s="61"/>
      <c r="DF59" s="61"/>
      <c r="DG59" s="60"/>
      <c r="DH59" s="61"/>
      <c r="DI59" s="61"/>
      <c r="DJ59" s="60"/>
      <c r="DK59" s="61"/>
      <c r="DL59" s="60"/>
      <c r="DM59" s="51"/>
      <c r="DN59" s="51"/>
    </row>
    <row r="60" spans="1:118" s="54" customFormat="1" x14ac:dyDescent="0.3">
      <c r="A60" s="454"/>
      <c r="B60" s="454"/>
      <c r="C60" s="454"/>
      <c r="D60" s="454"/>
      <c r="E60" s="454"/>
      <c r="F60" s="454"/>
      <c r="G60" s="454"/>
      <c r="H60" s="454"/>
      <c r="I60" s="454"/>
      <c r="J60" s="454"/>
      <c r="K60" s="454"/>
      <c r="L60" s="454"/>
      <c r="M60" s="454"/>
      <c r="N60" s="454"/>
      <c r="O60" s="454"/>
      <c r="P60" s="454"/>
      <c r="Q60" s="454"/>
      <c r="R60" s="454"/>
      <c r="S60" s="130"/>
      <c r="T60" s="130"/>
      <c r="U60" s="130"/>
      <c r="V60" s="130"/>
      <c r="W60" s="454"/>
      <c r="X60" s="130"/>
      <c r="Y60" s="55"/>
      <c r="Z60" s="439"/>
      <c r="AA60" s="440"/>
      <c r="AB60" s="393"/>
      <c r="AC60" s="393"/>
      <c r="AD60" s="393"/>
      <c r="AE60" s="393"/>
      <c r="AF60" s="393"/>
      <c r="AG60" s="130"/>
      <c r="AH60" s="130"/>
      <c r="AI60" s="130"/>
      <c r="AJ60" s="130"/>
      <c r="AK60" s="130"/>
      <c r="AL60" s="197"/>
      <c r="AM60" s="202"/>
      <c r="AN60" s="202"/>
      <c r="AO60" s="243"/>
      <c r="AP60" s="51"/>
      <c r="AQ60" s="51"/>
      <c r="AR60" s="51"/>
      <c r="AS60" s="52"/>
      <c r="AT60" s="51"/>
      <c r="AU60" s="51"/>
      <c r="AV60" s="51"/>
      <c r="AW60" s="51"/>
      <c r="AX60" s="52"/>
      <c r="AY60" s="51"/>
      <c r="AZ60" s="51"/>
      <c r="BA60" s="51"/>
      <c r="BB60" s="51"/>
      <c r="BC60" s="52"/>
      <c r="BD60" s="51"/>
      <c r="BE60" s="51"/>
      <c r="BF60" s="51"/>
      <c r="BG60" s="51"/>
      <c r="BH60" s="52"/>
      <c r="BI60" s="51"/>
      <c r="BJ60" s="51"/>
      <c r="BK60" s="51"/>
      <c r="BL60" s="51"/>
      <c r="BM60" s="52"/>
      <c r="BN60" s="51"/>
      <c r="BO60" s="51"/>
      <c r="BP60" s="51"/>
      <c r="BQ60" s="51"/>
      <c r="BR60" s="52"/>
      <c r="BS60" s="51"/>
      <c r="BT60" s="51"/>
      <c r="BU60" s="51"/>
      <c r="BV60" s="51"/>
      <c r="BW60" s="52"/>
      <c r="BX60" s="51"/>
      <c r="BY60" s="51"/>
      <c r="BZ60" s="51"/>
      <c r="CA60" s="51"/>
      <c r="CB60" s="52"/>
      <c r="CC60" s="51"/>
      <c r="CD60" s="51"/>
      <c r="CE60" s="51"/>
      <c r="CF60" s="51"/>
      <c r="CG60" s="52"/>
      <c r="CH60" s="51"/>
      <c r="CI60" s="51"/>
      <c r="CJ60" s="51"/>
      <c r="CK60" s="51"/>
      <c r="CL60" s="52"/>
      <c r="CM60" s="51"/>
      <c r="CN60" s="51"/>
      <c r="CO60" s="51"/>
      <c r="CP60" s="51"/>
      <c r="CQ60" s="52"/>
      <c r="CR60" s="51"/>
      <c r="CS60" s="51"/>
      <c r="CT60" s="51"/>
      <c r="CU60" s="51"/>
      <c r="CV60" s="52"/>
      <c r="CW60" s="51"/>
      <c r="CX60" s="164"/>
      <c r="CY60" s="203"/>
      <c r="CZ60" s="61"/>
      <c r="DA60" s="61"/>
      <c r="DB60" s="60"/>
      <c r="DC60" s="60"/>
      <c r="DD60" s="61"/>
      <c r="DE60" s="61"/>
      <c r="DF60" s="61"/>
      <c r="DG60" s="60"/>
      <c r="DH60" s="61"/>
      <c r="DI60" s="61"/>
      <c r="DJ60" s="60"/>
      <c r="DK60" s="61"/>
      <c r="DL60" s="60"/>
      <c r="DM60" s="51"/>
      <c r="DN60" s="51"/>
    </row>
    <row r="61" spans="1:118" s="54" customFormat="1" ht="15" thickBot="1" x14ac:dyDescent="0.35">
      <c r="A61" s="454"/>
      <c r="B61" s="454"/>
      <c r="C61" s="454"/>
      <c r="D61" s="454"/>
      <c r="E61" s="454"/>
      <c r="F61" s="454"/>
      <c r="G61" s="454"/>
      <c r="H61" s="454"/>
      <c r="I61" s="454"/>
      <c r="J61" s="454"/>
      <c r="K61" s="454"/>
      <c r="L61" s="454"/>
      <c r="M61" s="454"/>
      <c r="N61" s="454"/>
      <c r="O61" s="454"/>
      <c r="P61" s="454"/>
      <c r="Q61" s="454"/>
      <c r="R61" s="454"/>
      <c r="S61" s="130"/>
      <c r="T61" s="130"/>
      <c r="U61" s="130"/>
      <c r="V61" s="130"/>
      <c r="W61" s="454"/>
      <c r="X61" s="130"/>
      <c r="Y61" s="55"/>
      <c r="Z61" s="439"/>
      <c r="AA61" s="440"/>
      <c r="AB61" s="393"/>
      <c r="AC61" s="393"/>
      <c r="AD61" s="393"/>
      <c r="AE61" s="393"/>
      <c r="AF61" s="393"/>
      <c r="AG61" s="130"/>
      <c r="AH61" s="130"/>
      <c r="AI61" s="130"/>
      <c r="AJ61" s="130"/>
      <c r="AK61" s="130"/>
      <c r="AL61" s="197"/>
      <c r="AM61" s="202"/>
      <c r="AN61" s="202"/>
      <c r="AO61" s="256" t="s">
        <v>91</v>
      </c>
      <c r="AP61" s="164" t="s">
        <v>91</v>
      </c>
      <c r="AQ61" s="257">
        <v>0.25</v>
      </c>
      <c r="AR61" s="164"/>
      <c r="AS61" s="171">
        <f>AS111*AQ61</f>
        <v>64285.644282838541</v>
      </c>
      <c r="AT61" s="51"/>
      <c r="AU61" s="164" t="s">
        <v>91</v>
      </c>
      <c r="AV61" s="257">
        <v>0.25</v>
      </c>
      <c r="AW61" s="164"/>
      <c r="AX61" s="171">
        <f>AX111*AV61</f>
        <v>93746.914867380372</v>
      </c>
      <c r="AY61" s="51"/>
      <c r="AZ61" s="164" t="s">
        <v>91</v>
      </c>
      <c r="BA61" s="257">
        <v>0.25</v>
      </c>
      <c r="BB61" s="164"/>
      <c r="BC61" s="171">
        <f>BC111*BA61</f>
        <v>72743.161514353516</v>
      </c>
      <c r="BD61" s="51"/>
      <c r="BE61" s="164" t="s">
        <v>91</v>
      </c>
      <c r="BF61" s="257">
        <v>0.25</v>
      </c>
      <c r="BG61" s="164"/>
      <c r="BH61" s="171">
        <f>BH111*BF61</f>
        <v>58108.005309605469</v>
      </c>
      <c r="BI61" s="51"/>
      <c r="BJ61" s="164" t="s">
        <v>91</v>
      </c>
      <c r="BK61" s="257">
        <v>0.25</v>
      </c>
      <c r="BL61" s="164"/>
      <c r="BM61" s="171">
        <f>BM111*BK61</f>
        <v>30141.257023135418</v>
      </c>
      <c r="BN61" s="51"/>
      <c r="BO61" s="164" t="s">
        <v>91</v>
      </c>
      <c r="BP61" s="257">
        <v>0.25</v>
      </c>
      <c r="BQ61" s="164"/>
      <c r="BR61" s="171">
        <f>BR111*BP61</f>
        <v>34089.718196745613</v>
      </c>
      <c r="BS61" s="51"/>
      <c r="BT61" s="164" t="s">
        <v>91</v>
      </c>
      <c r="BU61" s="257">
        <v>0.25</v>
      </c>
      <c r="BV61" s="164"/>
      <c r="BW61" s="171">
        <f>BW111*BU61</f>
        <v>44612.115267600908</v>
      </c>
      <c r="BX61" s="51"/>
      <c r="BY61" s="164" t="s">
        <v>91</v>
      </c>
      <c r="BZ61" s="257">
        <v>0.25</v>
      </c>
      <c r="CA61" s="164"/>
      <c r="CB61" s="171">
        <f>CB111*BZ61</f>
        <v>78815.676729503917</v>
      </c>
      <c r="CC61" s="51"/>
      <c r="CD61" s="164" t="s">
        <v>91</v>
      </c>
      <c r="CE61" s="257">
        <v>0.25</v>
      </c>
      <c r="CF61" s="164"/>
      <c r="CG61" s="171">
        <f>CG111*CE61</f>
        <v>102699.83029169271</v>
      </c>
      <c r="CH61" s="51"/>
      <c r="CI61" s="164" t="s">
        <v>91</v>
      </c>
      <c r="CJ61" s="257">
        <v>0.25</v>
      </c>
      <c r="CK61" s="164"/>
      <c r="CL61" s="171">
        <f>CL111*CJ61</f>
        <v>139686.22033578058</v>
      </c>
      <c r="CM61" s="51"/>
      <c r="CN61" s="164" t="s">
        <v>91</v>
      </c>
      <c r="CO61" s="257">
        <v>0.25</v>
      </c>
      <c r="CP61" s="164"/>
      <c r="CQ61" s="171">
        <f>CQ111*CO61</f>
        <v>167475.81593568163</v>
      </c>
      <c r="CR61" s="51"/>
      <c r="CS61" s="164" t="s">
        <v>91</v>
      </c>
      <c r="CT61" s="257">
        <v>0.25</v>
      </c>
      <c r="CU61" s="164"/>
      <c r="CV61" s="171">
        <f>CV111*CT61</f>
        <v>173831.66029040361</v>
      </c>
      <c r="CW61" s="51"/>
      <c r="CX61" s="311">
        <f>AS61+AX61+BC61+BH61+BM61+BR61+BW61+CB61+CG61+CL61+CQ61+CV61</f>
        <v>1060236.0200447221</v>
      </c>
      <c r="CY61" s="258" t="s">
        <v>91</v>
      </c>
      <c r="CZ61" s="61"/>
      <c r="DA61" s="61"/>
      <c r="DB61" s="60"/>
      <c r="DC61" s="60"/>
      <c r="DD61" s="61"/>
      <c r="DE61" s="61"/>
      <c r="DF61" s="61"/>
      <c r="DG61" s="60"/>
      <c r="DH61" s="61"/>
      <c r="DI61" s="61"/>
      <c r="DJ61" s="60"/>
      <c r="DK61" s="61"/>
      <c r="DL61" s="60"/>
      <c r="DM61" s="51"/>
      <c r="DN61" s="51"/>
    </row>
    <row r="62" spans="1:118" s="54" customFormat="1" ht="15" thickTop="1" x14ac:dyDescent="0.3">
      <c r="A62" s="454"/>
      <c r="B62" s="454"/>
      <c r="C62" s="454"/>
      <c r="D62" s="454"/>
      <c r="E62" s="454"/>
      <c r="F62" s="454"/>
      <c r="G62" s="454"/>
      <c r="H62" s="454"/>
      <c r="I62" s="454"/>
      <c r="J62" s="454"/>
      <c r="K62" s="454"/>
      <c r="L62" s="454"/>
      <c r="M62" s="454"/>
      <c r="N62" s="454"/>
      <c r="O62" s="454"/>
      <c r="P62" s="454"/>
      <c r="Q62" s="454"/>
      <c r="R62" s="454"/>
      <c r="S62" s="130"/>
      <c r="T62" s="130"/>
      <c r="U62" s="130"/>
      <c r="V62" s="130"/>
      <c r="W62" s="454"/>
      <c r="X62" s="130"/>
      <c r="Y62" s="55"/>
      <c r="Z62" s="439"/>
      <c r="AA62" s="440"/>
      <c r="AB62" s="393"/>
      <c r="AC62" s="393"/>
      <c r="AD62" s="393"/>
      <c r="AE62" s="393"/>
      <c r="AF62" s="393"/>
      <c r="AG62" s="130"/>
      <c r="AH62" s="130"/>
      <c r="AI62" s="130"/>
      <c r="AJ62" s="130"/>
      <c r="AK62" s="130"/>
      <c r="AL62" s="197"/>
      <c r="AM62" s="202"/>
      <c r="AN62" s="202"/>
      <c r="AO62" s="243"/>
      <c r="AP62" s="51"/>
      <c r="AQ62" s="51"/>
      <c r="AR62" s="51"/>
      <c r="AS62" s="52"/>
      <c r="AT62" s="51"/>
      <c r="AU62" s="51"/>
      <c r="AV62" s="51"/>
      <c r="AW62" s="51"/>
      <c r="AX62" s="52"/>
      <c r="AY62" s="51"/>
      <c r="AZ62" s="51"/>
      <c r="BA62" s="51"/>
      <c r="BB62" s="51"/>
      <c r="BC62" s="52"/>
      <c r="BD62" s="51"/>
      <c r="BE62" s="51"/>
      <c r="BF62" s="51"/>
      <c r="BG62" s="51"/>
      <c r="BH62" s="52"/>
      <c r="BI62" s="51"/>
      <c r="BJ62" s="51"/>
      <c r="BK62" s="51"/>
      <c r="BL62" s="51"/>
      <c r="BM62" s="52"/>
      <c r="BN62" s="51"/>
      <c r="BO62" s="51"/>
      <c r="BP62" s="51"/>
      <c r="BQ62" s="51"/>
      <c r="BR62" s="52"/>
      <c r="BS62" s="51"/>
      <c r="BT62" s="51"/>
      <c r="BU62" s="51"/>
      <c r="BV62" s="51"/>
      <c r="BW62" s="52"/>
      <c r="BX62" s="51"/>
      <c r="BY62" s="51"/>
      <c r="BZ62" s="51"/>
      <c r="CA62" s="51"/>
      <c r="CB62" s="52"/>
      <c r="CC62" s="51"/>
      <c r="CD62" s="51"/>
      <c r="CE62" s="51"/>
      <c r="CF62" s="51"/>
      <c r="CG62" s="52"/>
      <c r="CH62" s="51"/>
      <c r="CI62" s="51"/>
      <c r="CJ62" s="51"/>
      <c r="CK62" s="51"/>
      <c r="CL62" s="52"/>
      <c r="CM62" s="51"/>
      <c r="CN62" s="51"/>
      <c r="CO62" s="51"/>
      <c r="CP62" s="51"/>
      <c r="CQ62" s="52"/>
      <c r="CR62" s="51"/>
      <c r="CS62" s="51"/>
      <c r="CT62" s="51"/>
      <c r="CU62" s="51"/>
      <c r="CV62" s="52"/>
      <c r="CW62" s="51"/>
      <c r="CX62" s="164"/>
      <c r="CY62" s="203"/>
      <c r="CZ62" s="61"/>
      <c r="DA62" s="61"/>
      <c r="DB62" s="60"/>
      <c r="DC62" s="60"/>
      <c r="DD62" s="61"/>
      <c r="DE62" s="61"/>
      <c r="DF62" s="61"/>
      <c r="DG62" s="60"/>
      <c r="DH62" s="61"/>
      <c r="DI62" s="61"/>
      <c r="DJ62" s="60"/>
      <c r="DK62" s="61"/>
      <c r="DL62" s="60"/>
      <c r="DM62" s="51"/>
      <c r="DN62" s="51"/>
    </row>
    <row r="63" spans="1:118" s="54" customFormat="1" ht="15" thickBot="1" x14ac:dyDescent="0.35">
      <c r="A63" s="454"/>
      <c r="B63" s="454"/>
      <c r="C63" s="454"/>
      <c r="D63" s="454"/>
      <c r="E63" s="454"/>
      <c r="F63" s="454"/>
      <c r="G63" s="454"/>
      <c r="H63" s="454"/>
      <c r="I63" s="454"/>
      <c r="J63" s="454"/>
      <c r="K63" s="454"/>
      <c r="L63" s="454"/>
      <c r="M63" s="454"/>
      <c r="N63" s="454"/>
      <c r="O63" s="454"/>
      <c r="P63" s="454"/>
      <c r="Q63" s="454"/>
      <c r="R63" s="454"/>
      <c r="S63" s="130"/>
      <c r="T63" s="130"/>
      <c r="U63" s="130"/>
      <c r="V63" s="130"/>
      <c r="W63" s="454"/>
      <c r="X63" s="130"/>
      <c r="Y63" s="55"/>
      <c r="Z63" s="439"/>
      <c r="AA63" s="440"/>
      <c r="AB63" s="393"/>
      <c r="AC63" s="393"/>
      <c r="AD63" s="393"/>
      <c r="AE63" s="393"/>
      <c r="AF63" s="393"/>
      <c r="AG63" s="130"/>
      <c r="AH63" s="130"/>
      <c r="AI63" s="130"/>
      <c r="AJ63" s="130"/>
      <c r="AK63" s="130"/>
      <c r="AL63" s="197"/>
      <c r="AM63" s="202"/>
      <c r="AN63" s="202"/>
      <c r="AO63" s="259" t="s">
        <v>126</v>
      </c>
      <c r="AP63" s="133" t="s">
        <v>126</v>
      </c>
      <c r="AQ63" s="133"/>
      <c r="AR63" s="133"/>
      <c r="AS63" s="132">
        <f>AS45+AS61</f>
        <v>280831.82571542705</v>
      </c>
      <c r="AT63" s="51"/>
      <c r="AU63" s="133" t="s">
        <v>126</v>
      </c>
      <c r="AV63" s="133"/>
      <c r="AW63" s="133"/>
      <c r="AX63" s="132">
        <f>AX45+AX61</f>
        <v>332421.69267996924</v>
      </c>
      <c r="AY63" s="51"/>
      <c r="AZ63" s="133" t="s">
        <v>126</v>
      </c>
      <c r="BA63" s="133"/>
      <c r="BB63" s="133"/>
      <c r="BC63" s="132">
        <f>BC45+BC61</f>
        <v>282109.20461139921</v>
      </c>
      <c r="BD63" s="51"/>
      <c r="BE63" s="133" t="s">
        <v>126</v>
      </c>
      <c r="BF63" s="133"/>
      <c r="BG63" s="133"/>
      <c r="BH63" s="132">
        <f>BH45+BH61</f>
        <v>256908.49323115786</v>
      </c>
      <c r="BI63" s="51"/>
      <c r="BJ63" s="133" t="s">
        <v>126</v>
      </c>
      <c r="BK63" s="133"/>
      <c r="BL63" s="133"/>
      <c r="BM63" s="132">
        <f>BM45+BM61</f>
        <v>206381.72389230388</v>
      </c>
      <c r="BN63" s="51"/>
      <c r="BO63" s="133" t="s">
        <v>126</v>
      </c>
      <c r="BP63" s="133"/>
      <c r="BQ63" s="133"/>
      <c r="BR63" s="132">
        <f>BR45+BR61</f>
        <v>209843.1366948105</v>
      </c>
      <c r="BS63" s="51"/>
      <c r="BT63" s="133" t="s">
        <v>126</v>
      </c>
      <c r="BU63" s="133"/>
      <c r="BV63" s="133"/>
      <c r="BW63" s="132">
        <f>BW45+BW61</f>
        <v>224969.08248416497</v>
      </c>
      <c r="BX63" s="51"/>
      <c r="BY63" s="133" t="s">
        <v>126</v>
      </c>
      <c r="BZ63" s="133"/>
      <c r="CA63" s="133"/>
      <c r="CB63" s="132">
        <f>CB45+CB61</f>
        <v>279902.21466287522</v>
      </c>
      <c r="CC63" s="51"/>
      <c r="CD63" s="133" t="s">
        <v>126</v>
      </c>
      <c r="CE63" s="133"/>
      <c r="CF63" s="133"/>
      <c r="CG63" s="132">
        <f>CG45+CG61</f>
        <v>342061.22907904827</v>
      </c>
      <c r="CH63" s="51"/>
      <c r="CI63" s="133" t="s">
        <v>126</v>
      </c>
      <c r="CJ63" s="133"/>
      <c r="CK63" s="133"/>
      <c r="CL63" s="132">
        <f>CL45+CL61</f>
        <v>428054.70843795122</v>
      </c>
      <c r="CM63" s="51"/>
      <c r="CN63" s="133" t="s">
        <v>126</v>
      </c>
      <c r="CO63" s="133"/>
      <c r="CP63" s="133"/>
      <c r="CQ63" s="132">
        <f>CQ45+CQ61</f>
        <v>480710.43789200234</v>
      </c>
      <c r="CR63" s="51"/>
      <c r="CS63" s="133" t="s">
        <v>126</v>
      </c>
      <c r="CT63" s="133"/>
      <c r="CU63" s="133"/>
      <c r="CV63" s="132">
        <f>CV45+CV61</f>
        <v>493981.67426484509</v>
      </c>
      <c r="CW63" s="51"/>
      <c r="CX63" s="260">
        <f>CX45+CX61</f>
        <v>3818175.4236459546</v>
      </c>
      <c r="CY63" s="261" t="s">
        <v>126</v>
      </c>
      <c r="CZ63" s="61"/>
      <c r="DA63" s="61"/>
      <c r="DB63" s="60"/>
      <c r="DC63" s="60"/>
      <c r="DD63" s="61"/>
      <c r="DE63" s="61"/>
      <c r="DF63" s="61"/>
      <c r="DG63" s="60"/>
      <c r="DH63" s="61"/>
      <c r="DI63" s="61"/>
      <c r="DJ63" s="60"/>
      <c r="DK63" s="61"/>
      <c r="DL63" s="60"/>
      <c r="DM63" s="51"/>
      <c r="DN63" s="51"/>
    </row>
    <row r="64" spans="1:118" s="54" customFormat="1" x14ac:dyDescent="0.3">
      <c r="A64" s="454"/>
      <c r="B64" s="454"/>
      <c r="C64" s="454"/>
      <c r="D64" s="454"/>
      <c r="E64" s="454"/>
      <c r="F64" s="454"/>
      <c r="G64" s="454"/>
      <c r="H64" s="454"/>
      <c r="I64" s="454"/>
      <c r="J64" s="454"/>
      <c r="K64" s="454"/>
      <c r="L64" s="454"/>
      <c r="M64" s="454"/>
      <c r="N64" s="454"/>
      <c r="O64" s="454"/>
      <c r="P64" s="454"/>
      <c r="Q64" s="454"/>
      <c r="R64" s="454"/>
      <c r="S64" s="130"/>
      <c r="T64" s="130"/>
      <c r="U64" s="130"/>
      <c r="V64" s="130"/>
      <c r="W64" s="454"/>
      <c r="X64" s="130"/>
      <c r="Y64" s="55"/>
      <c r="Z64" s="439"/>
      <c r="AA64" s="440"/>
      <c r="AB64" s="393"/>
      <c r="AC64" s="393"/>
      <c r="AD64" s="393"/>
      <c r="AE64" s="393"/>
      <c r="AF64" s="393"/>
      <c r="AG64" s="130"/>
      <c r="AH64" s="130"/>
      <c r="AI64" s="130"/>
      <c r="AJ64" s="130"/>
      <c r="AK64" s="130"/>
      <c r="AL64" s="197"/>
      <c r="AM64" s="202"/>
      <c r="AN64" s="202"/>
      <c r="AO64" s="243"/>
      <c r="AP64" s="51"/>
      <c r="AQ64" s="51"/>
      <c r="AR64" s="51"/>
      <c r="AS64" s="52"/>
      <c r="AT64" s="51"/>
      <c r="AU64" s="51"/>
      <c r="AV64" s="51"/>
      <c r="AW64" s="51"/>
      <c r="AX64" s="52"/>
      <c r="AY64" s="51"/>
      <c r="AZ64" s="51"/>
      <c r="BA64" s="51"/>
      <c r="BB64" s="51"/>
      <c r="BC64" s="52"/>
      <c r="BD64" s="51"/>
      <c r="BE64" s="51"/>
      <c r="BF64" s="51"/>
      <c r="BG64" s="51"/>
      <c r="BH64" s="52"/>
      <c r="BI64" s="51"/>
      <c r="BJ64" s="51"/>
      <c r="BK64" s="51"/>
      <c r="BL64" s="51"/>
      <c r="BM64" s="52"/>
      <c r="BN64" s="51"/>
      <c r="BO64" s="51"/>
      <c r="BP64" s="51"/>
      <c r="BQ64" s="51"/>
      <c r="BR64" s="52"/>
      <c r="BS64" s="51"/>
      <c r="BT64" s="51"/>
      <c r="BU64" s="51"/>
      <c r="BV64" s="51"/>
      <c r="BW64" s="52"/>
      <c r="BX64" s="51"/>
      <c r="BY64" s="51"/>
      <c r="BZ64" s="51"/>
      <c r="CA64" s="51"/>
      <c r="CB64" s="52"/>
      <c r="CC64" s="51"/>
      <c r="CD64" s="51"/>
      <c r="CE64" s="51"/>
      <c r="CF64" s="51"/>
      <c r="CG64" s="52"/>
      <c r="CH64" s="51"/>
      <c r="CI64" s="51"/>
      <c r="CJ64" s="51"/>
      <c r="CK64" s="51"/>
      <c r="CL64" s="52"/>
      <c r="CM64" s="51"/>
      <c r="CN64" s="51"/>
      <c r="CO64" s="51"/>
      <c r="CP64" s="51"/>
      <c r="CQ64" s="52"/>
      <c r="CR64" s="51"/>
      <c r="CS64" s="51"/>
      <c r="CT64" s="51"/>
      <c r="CU64" s="51"/>
      <c r="CV64" s="52"/>
      <c r="CW64" s="51"/>
      <c r="CX64" s="164"/>
      <c r="CY64" s="203"/>
      <c r="CZ64" s="61"/>
      <c r="DA64" s="61"/>
      <c r="DB64" s="60"/>
      <c r="DC64" s="60"/>
      <c r="DD64" s="61"/>
      <c r="DE64" s="61"/>
      <c r="DF64" s="61"/>
      <c r="DG64" s="60"/>
      <c r="DH64" s="61"/>
      <c r="DI64" s="61"/>
      <c r="DJ64" s="60"/>
      <c r="DK64" s="61"/>
      <c r="DL64" s="60"/>
      <c r="DM64" s="51"/>
      <c r="DN64" s="51"/>
    </row>
    <row r="65" spans="1:120" s="54" customFormat="1" x14ac:dyDescent="0.3">
      <c r="A65" s="454"/>
      <c r="B65" s="454"/>
      <c r="C65" s="454"/>
      <c r="D65" s="454"/>
      <c r="E65" s="454"/>
      <c r="F65" s="454"/>
      <c r="G65" s="454"/>
      <c r="H65" s="454"/>
      <c r="I65" s="454"/>
      <c r="J65" s="454"/>
      <c r="K65" s="454"/>
      <c r="L65" s="454"/>
      <c r="M65" s="454"/>
      <c r="N65" s="454"/>
      <c r="O65" s="454"/>
      <c r="P65" s="454"/>
      <c r="Q65" s="454"/>
      <c r="R65" s="454"/>
      <c r="S65" s="130"/>
      <c r="T65" s="130"/>
      <c r="U65" s="130"/>
      <c r="V65" s="130"/>
      <c r="W65" s="454"/>
      <c r="X65" s="130"/>
      <c r="Y65" s="55"/>
      <c r="Z65" s="439"/>
      <c r="AA65" s="440"/>
      <c r="AB65" s="393"/>
      <c r="AC65" s="393"/>
      <c r="AD65" s="393"/>
      <c r="AE65" s="393"/>
      <c r="AF65" s="393"/>
      <c r="AG65" s="130"/>
      <c r="AH65" s="130"/>
      <c r="AI65" s="130"/>
      <c r="AJ65" s="130"/>
      <c r="AK65" s="130"/>
      <c r="AL65" s="197"/>
      <c r="AM65" s="202"/>
      <c r="AN65" s="202"/>
      <c r="AO65" s="262" t="s">
        <v>8</v>
      </c>
      <c r="AP65" s="51"/>
      <c r="AQ65" s="51"/>
      <c r="AR65" s="51"/>
      <c r="AS65" s="52"/>
      <c r="AT65" s="51"/>
      <c r="AU65" s="51"/>
      <c r="AV65" s="51"/>
      <c r="AW65" s="51"/>
      <c r="AX65" s="52"/>
      <c r="AY65" s="51"/>
      <c r="AZ65" s="51"/>
      <c r="BA65" s="51"/>
      <c r="BB65" s="51"/>
      <c r="BC65" s="52"/>
      <c r="BD65" s="51"/>
      <c r="BE65" s="51"/>
      <c r="BF65" s="51"/>
      <c r="BG65" s="51"/>
      <c r="BH65" s="52"/>
      <c r="BI65" s="51"/>
      <c r="BJ65" s="51"/>
      <c r="BK65" s="51"/>
      <c r="BL65" s="51"/>
      <c r="BM65" s="52"/>
      <c r="BN65" s="51"/>
      <c r="BO65" s="51"/>
      <c r="BP65" s="51"/>
      <c r="BQ65" s="51"/>
      <c r="BR65" s="52"/>
      <c r="BS65" s="51"/>
      <c r="BT65" s="51"/>
      <c r="BU65" s="51"/>
      <c r="BV65" s="51"/>
      <c r="BW65" s="52"/>
      <c r="BX65" s="51"/>
      <c r="BY65" s="51"/>
      <c r="BZ65" s="51"/>
      <c r="CA65" s="51"/>
      <c r="CB65" s="52"/>
      <c r="CC65" s="51"/>
      <c r="CD65" s="51"/>
      <c r="CE65" s="51"/>
      <c r="CF65" s="51"/>
      <c r="CG65" s="52"/>
      <c r="CH65" s="51"/>
      <c r="CI65" s="51"/>
      <c r="CJ65" s="51"/>
      <c r="CK65" s="51"/>
      <c r="CL65" s="52"/>
      <c r="CM65" s="51"/>
      <c r="CN65" s="51"/>
      <c r="CO65" s="51"/>
      <c r="CP65" s="51"/>
      <c r="CQ65" s="52"/>
      <c r="CR65" s="51"/>
      <c r="CS65" s="51"/>
      <c r="CT65" s="51"/>
      <c r="CU65" s="51"/>
      <c r="CV65" s="52"/>
      <c r="CW65" s="51"/>
      <c r="CX65" s="172">
        <f>CX111</f>
        <v>4240944.0801788885</v>
      </c>
      <c r="CY65" s="263" t="s">
        <v>8</v>
      </c>
      <c r="CZ65" s="61"/>
      <c r="DA65" s="61"/>
      <c r="DB65" s="60"/>
      <c r="DC65" s="60"/>
      <c r="DD65" s="61"/>
      <c r="DE65" s="61"/>
      <c r="DF65" s="61"/>
      <c r="DG65" s="60"/>
      <c r="DH65" s="61"/>
      <c r="DI65" s="61"/>
      <c r="DJ65" s="60"/>
      <c r="DK65" s="61"/>
      <c r="DL65" s="60"/>
      <c r="DM65" s="51"/>
      <c r="DN65" s="51"/>
    </row>
    <row r="66" spans="1:120" s="54" customFormat="1" x14ac:dyDescent="0.3">
      <c r="A66" s="454"/>
      <c r="B66" s="454"/>
      <c r="C66" s="454"/>
      <c r="D66" s="454"/>
      <c r="E66" s="454"/>
      <c r="F66" s="454"/>
      <c r="G66" s="454"/>
      <c r="H66" s="454"/>
      <c r="I66" s="454"/>
      <c r="J66" s="454"/>
      <c r="K66" s="454"/>
      <c r="L66" s="454"/>
      <c r="M66" s="454"/>
      <c r="N66" s="454"/>
      <c r="O66" s="454"/>
      <c r="P66" s="454"/>
      <c r="Q66" s="454"/>
      <c r="R66" s="454"/>
      <c r="S66" s="130"/>
      <c r="T66" s="130"/>
      <c r="U66" s="130"/>
      <c r="V66" s="130"/>
      <c r="W66" s="454"/>
      <c r="X66" s="130"/>
      <c r="Y66" s="55"/>
      <c r="Z66" s="439"/>
      <c r="AA66" s="440"/>
      <c r="AB66" s="393"/>
      <c r="AC66" s="393"/>
      <c r="AD66" s="393"/>
      <c r="AE66" s="393"/>
      <c r="AF66" s="393"/>
      <c r="AG66" s="130"/>
      <c r="AH66" s="130"/>
      <c r="AI66" s="130"/>
      <c r="AJ66" s="130"/>
      <c r="AK66" s="130"/>
      <c r="AL66" s="197"/>
      <c r="AM66" s="202"/>
      <c r="AN66" s="202"/>
      <c r="AO66" s="243"/>
      <c r="AP66" s="51"/>
      <c r="AQ66" s="51"/>
      <c r="AR66" s="51"/>
      <c r="AS66" s="52"/>
      <c r="AT66" s="51"/>
      <c r="AU66" s="51"/>
      <c r="AV66" s="51"/>
      <c r="AW66" s="51"/>
      <c r="AX66" s="52"/>
      <c r="AY66" s="51"/>
      <c r="AZ66" s="51"/>
      <c r="BA66" s="51"/>
      <c r="BB66" s="51"/>
      <c r="BC66" s="52"/>
      <c r="BD66" s="51"/>
      <c r="BE66" s="51"/>
      <c r="BF66" s="51"/>
      <c r="BG66" s="51"/>
      <c r="BH66" s="52"/>
      <c r="BI66" s="51"/>
      <c r="BJ66" s="51"/>
      <c r="BK66" s="51"/>
      <c r="BL66" s="51"/>
      <c r="BM66" s="52"/>
      <c r="BN66" s="51"/>
      <c r="BO66" s="51"/>
      <c r="BP66" s="51"/>
      <c r="BQ66" s="51"/>
      <c r="BR66" s="52"/>
      <c r="BS66" s="51"/>
      <c r="BT66" s="51"/>
      <c r="BU66" s="51"/>
      <c r="BV66" s="51"/>
      <c r="BW66" s="52"/>
      <c r="BX66" s="51"/>
      <c r="BY66" s="51"/>
      <c r="BZ66" s="51"/>
      <c r="CA66" s="51"/>
      <c r="CB66" s="52"/>
      <c r="CC66" s="51"/>
      <c r="CD66" s="51"/>
      <c r="CE66" s="51"/>
      <c r="CF66" s="51"/>
      <c r="CG66" s="52"/>
      <c r="CH66" s="51"/>
      <c r="CI66" s="51"/>
      <c r="CJ66" s="51"/>
      <c r="CK66" s="51"/>
      <c r="CL66" s="52"/>
      <c r="CM66" s="51"/>
      <c r="CN66" s="51"/>
      <c r="CO66" s="51"/>
      <c r="CP66" s="51"/>
      <c r="CQ66" s="52"/>
      <c r="CR66" s="51"/>
      <c r="CS66" s="51"/>
      <c r="CT66" s="51"/>
      <c r="CU66" s="51"/>
      <c r="CV66" s="52"/>
      <c r="CW66" s="51"/>
      <c r="CX66" s="140"/>
      <c r="CY66" s="203"/>
      <c r="CZ66" s="61"/>
      <c r="DA66" s="61"/>
      <c r="DB66" s="60"/>
      <c r="DC66" s="60"/>
      <c r="DD66" s="61"/>
      <c r="DE66" s="61"/>
      <c r="DF66" s="61"/>
      <c r="DG66" s="60"/>
      <c r="DH66" s="61"/>
      <c r="DI66" s="61"/>
      <c r="DJ66" s="60"/>
      <c r="DK66" s="61"/>
      <c r="DL66" s="60"/>
      <c r="DM66" s="51"/>
      <c r="DN66" s="51"/>
    </row>
    <row r="67" spans="1:120" s="54" customFormat="1" ht="15" thickBot="1" x14ac:dyDescent="0.35">
      <c r="A67" s="454"/>
      <c r="B67" s="454"/>
      <c r="C67" s="454"/>
      <c r="D67" s="454"/>
      <c r="E67" s="454"/>
      <c r="F67" s="454"/>
      <c r="G67" s="454"/>
      <c r="H67" s="454"/>
      <c r="I67" s="454"/>
      <c r="J67" s="454"/>
      <c r="K67" s="454"/>
      <c r="L67" s="454"/>
      <c r="M67" s="454"/>
      <c r="N67" s="454"/>
      <c r="O67" s="454"/>
      <c r="P67" s="454"/>
      <c r="Q67" s="454"/>
      <c r="R67" s="454"/>
      <c r="S67" s="130"/>
      <c r="T67" s="130"/>
      <c r="U67" s="130"/>
      <c r="V67" s="130"/>
      <c r="W67" s="454"/>
      <c r="X67" s="130"/>
      <c r="Y67" s="55"/>
      <c r="Z67" s="439"/>
      <c r="AA67" s="440"/>
      <c r="AB67" s="393"/>
      <c r="AC67" s="393"/>
      <c r="AD67" s="393"/>
      <c r="AE67" s="393"/>
      <c r="AF67" s="393"/>
      <c r="AG67" s="130"/>
      <c r="AH67" s="130"/>
      <c r="AI67" s="130"/>
      <c r="AJ67" s="130"/>
      <c r="AK67" s="130"/>
      <c r="AL67" s="197"/>
      <c r="AM67" s="202"/>
      <c r="AN67" s="202"/>
      <c r="AO67" s="264" t="s">
        <v>74</v>
      </c>
      <c r="AP67" s="51"/>
      <c r="AQ67" s="51"/>
      <c r="AR67" s="51"/>
      <c r="AS67" s="52"/>
      <c r="AT67" s="51"/>
      <c r="AU67" s="51"/>
      <c r="AV67" s="51"/>
      <c r="AW67" s="51"/>
      <c r="AX67" s="52"/>
      <c r="AY67" s="51"/>
      <c r="AZ67" s="51"/>
      <c r="BA67" s="51"/>
      <c r="BB67" s="51"/>
      <c r="BC67" s="52"/>
      <c r="BD67" s="51"/>
      <c r="BE67" s="51"/>
      <c r="BF67" s="51"/>
      <c r="BG67" s="51"/>
      <c r="BH67" s="52"/>
      <c r="BI67" s="51"/>
      <c r="BJ67" s="51"/>
      <c r="BK67" s="51"/>
      <c r="BL67" s="51"/>
      <c r="BM67" s="52"/>
      <c r="BN67" s="51"/>
      <c r="BO67" s="51"/>
      <c r="BP67" s="51"/>
      <c r="BQ67" s="51"/>
      <c r="BR67" s="52"/>
      <c r="BS67" s="51"/>
      <c r="BT67" s="51"/>
      <c r="BU67" s="51"/>
      <c r="BV67" s="51"/>
      <c r="BW67" s="52"/>
      <c r="BX67" s="51"/>
      <c r="BY67" s="51"/>
      <c r="BZ67" s="51"/>
      <c r="CA67" s="51"/>
      <c r="CB67" s="52"/>
      <c r="CC67" s="51"/>
      <c r="CD67" s="51"/>
      <c r="CE67" s="51"/>
      <c r="CF67" s="51"/>
      <c r="CG67" s="52"/>
      <c r="CH67" s="51"/>
      <c r="CI67" s="51"/>
      <c r="CJ67" s="51"/>
      <c r="CK67" s="51"/>
      <c r="CL67" s="52"/>
      <c r="CM67" s="51"/>
      <c r="CN67" s="51"/>
      <c r="CO67" s="51"/>
      <c r="CP67" s="51"/>
      <c r="CQ67" s="52"/>
      <c r="CR67" s="51"/>
      <c r="CS67" s="51"/>
      <c r="CT67" s="51"/>
      <c r="CU67" s="51"/>
      <c r="CV67" s="52"/>
      <c r="CW67" s="51"/>
      <c r="CX67" s="265">
        <f>CX65-CX63</f>
        <v>422768.65653293394</v>
      </c>
      <c r="CY67" s="266" t="s">
        <v>74</v>
      </c>
      <c r="CZ67" s="61"/>
      <c r="DA67" s="61"/>
      <c r="DB67" s="60"/>
      <c r="DC67" s="60"/>
      <c r="DD67" s="61"/>
      <c r="DE67" s="61"/>
      <c r="DF67" s="61"/>
      <c r="DG67" s="60"/>
      <c r="DH67" s="61"/>
      <c r="DI67" s="61"/>
      <c r="DJ67" s="60"/>
      <c r="DK67" s="61"/>
      <c r="DL67" s="60"/>
      <c r="DM67" s="51"/>
      <c r="DN67" s="51"/>
    </row>
    <row r="68" spans="1:120" s="54" customFormat="1" x14ac:dyDescent="0.3">
      <c r="A68" s="454"/>
      <c r="B68" s="454"/>
      <c r="C68" s="454"/>
      <c r="D68" s="454"/>
      <c r="E68" s="454"/>
      <c r="F68" s="454"/>
      <c r="G68" s="454"/>
      <c r="H68" s="454"/>
      <c r="I68" s="454"/>
      <c r="J68" s="454"/>
      <c r="K68" s="454"/>
      <c r="L68" s="454"/>
      <c r="M68" s="454"/>
      <c r="N68" s="454"/>
      <c r="O68" s="454"/>
      <c r="P68" s="454"/>
      <c r="Q68" s="454"/>
      <c r="R68" s="454"/>
      <c r="S68" s="130"/>
      <c r="T68" s="130"/>
      <c r="U68" s="130"/>
      <c r="V68" s="130"/>
      <c r="W68" s="454"/>
      <c r="X68" s="130"/>
      <c r="Y68" s="55"/>
      <c r="Z68" s="439"/>
      <c r="AA68" s="440"/>
      <c r="AB68" s="393"/>
      <c r="AC68" s="393"/>
      <c r="AD68" s="393"/>
      <c r="AE68" s="393"/>
      <c r="AF68" s="393"/>
      <c r="AG68" s="130"/>
      <c r="AH68" s="130"/>
      <c r="AI68" s="130"/>
      <c r="AJ68" s="130"/>
      <c r="AK68" s="130"/>
      <c r="AL68" s="197"/>
      <c r="AM68" s="202"/>
      <c r="AN68" s="202"/>
      <c r="AO68" s="243"/>
      <c r="AP68" s="51"/>
      <c r="AQ68" s="51"/>
      <c r="AR68" s="51"/>
      <c r="AS68" s="52"/>
      <c r="AT68" s="51"/>
      <c r="AU68" s="51"/>
      <c r="AV68" s="51"/>
      <c r="AW68" s="51"/>
      <c r="AX68" s="52"/>
      <c r="AY68" s="51"/>
      <c r="AZ68" s="51"/>
      <c r="BA68" s="51"/>
      <c r="BB68" s="51"/>
      <c r="BC68" s="52"/>
      <c r="BD68" s="51"/>
      <c r="BE68" s="51"/>
      <c r="BF68" s="51"/>
      <c r="BG68" s="51"/>
      <c r="BH68" s="52"/>
      <c r="BI68" s="51"/>
      <c r="BJ68" s="51"/>
      <c r="BK68" s="51"/>
      <c r="BL68" s="51"/>
      <c r="BM68" s="52"/>
      <c r="BN68" s="51"/>
      <c r="BO68" s="51"/>
      <c r="BP68" s="51"/>
      <c r="BQ68" s="51"/>
      <c r="BR68" s="52"/>
      <c r="BS68" s="51"/>
      <c r="BT68" s="51"/>
      <c r="BU68" s="51"/>
      <c r="BV68" s="51"/>
      <c r="BW68" s="52"/>
      <c r="BX68" s="51"/>
      <c r="BY68" s="51"/>
      <c r="BZ68" s="51"/>
      <c r="CA68" s="51"/>
      <c r="CB68" s="52"/>
      <c r="CC68" s="51"/>
      <c r="CD68" s="51"/>
      <c r="CE68" s="51"/>
      <c r="CF68" s="51"/>
      <c r="CG68" s="52"/>
      <c r="CH68" s="51"/>
      <c r="CI68" s="51"/>
      <c r="CJ68" s="51"/>
      <c r="CK68" s="51"/>
      <c r="CL68" s="52"/>
      <c r="CM68" s="51"/>
      <c r="CN68" s="51"/>
      <c r="CO68" s="51"/>
      <c r="CP68" s="51"/>
      <c r="CQ68" s="52"/>
      <c r="CR68" s="51"/>
      <c r="CS68" s="51"/>
      <c r="CT68" s="51"/>
      <c r="CU68" s="51"/>
      <c r="CV68" s="52"/>
      <c r="CW68" s="51"/>
      <c r="CX68" s="164"/>
      <c r="CY68" s="203"/>
      <c r="CZ68" s="61"/>
      <c r="DA68" s="61"/>
      <c r="DB68" s="60"/>
      <c r="DC68" s="60"/>
      <c r="DD68" s="61"/>
      <c r="DE68" s="61"/>
      <c r="DF68" s="61"/>
      <c r="DG68" s="60"/>
      <c r="DH68" s="61"/>
      <c r="DI68" s="61"/>
      <c r="DJ68" s="60"/>
      <c r="DK68" s="61"/>
      <c r="DL68" s="60"/>
      <c r="DM68" s="51"/>
      <c r="DN68" s="51"/>
    </row>
    <row r="69" spans="1:120" s="54" customFormat="1" x14ac:dyDescent="0.3">
      <c r="A69" s="454"/>
      <c r="B69" s="454"/>
      <c r="C69" s="454"/>
      <c r="D69" s="454"/>
      <c r="E69" s="454"/>
      <c r="F69" s="454"/>
      <c r="G69" s="454"/>
      <c r="H69" s="454"/>
      <c r="I69" s="454"/>
      <c r="J69" s="454"/>
      <c r="K69" s="454"/>
      <c r="L69" s="454"/>
      <c r="M69" s="454"/>
      <c r="N69" s="454"/>
      <c r="O69" s="454"/>
      <c r="P69" s="454"/>
      <c r="Q69" s="454"/>
      <c r="R69" s="454"/>
      <c r="S69" s="130"/>
      <c r="T69" s="130"/>
      <c r="U69" s="130"/>
      <c r="V69" s="130"/>
      <c r="W69" s="454"/>
      <c r="X69" s="130"/>
      <c r="Y69" s="55"/>
      <c r="Z69" s="439"/>
      <c r="AA69" s="440"/>
      <c r="AB69" s="393"/>
      <c r="AC69" s="393"/>
      <c r="AD69" s="393"/>
      <c r="AE69" s="393"/>
      <c r="AF69" s="393"/>
      <c r="AG69" s="130"/>
      <c r="AH69" s="130"/>
      <c r="AI69" s="130"/>
      <c r="AJ69" s="130"/>
      <c r="AK69" s="130"/>
      <c r="AL69" s="197"/>
      <c r="AM69" s="202"/>
      <c r="AN69" s="202"/>
      <c r="AO69" s="243"/>
      <c r="AP69" s="51"/>
      <c r="AQ69" s="51"/>
      <c r="AR69" s="51"/>
      <c r="AS69" s="52"/>
      <c r="AT69" s="51"/>
      <c r="AU69" s="51"/>
      <c r="AV69" s="51"/>
      <c r="AW69" s="51"/>
      <c r="AX69" s="52"/>
      <c r="AY69" s="51"/>
      <c r="AZ69" s="51"/>
      <c r="BA69" s="51"/>
      <c r="BB69" s="51"/>
      <c r="BC69" s="52"/>
      <c r="BD69" s="51"/>
      <c r="BE69" s="51"/>
      <c r="BF69" s="51"/>
      <c r="BG69" s="51"/>
      <c r="BH69" s="52"/>
      <c r="BI69" s="51"/>
      <c r="BJ69" s="51"/>
      <c r="BK69" s="51"/>
      <c r="BL69" s="51"/>
      <c r="BM69" s="52"/>
      <c r="BN69" s="51"/>
      <c r="BO69" s="51"/>
      <c r="BP69" s="51"/>
      <c r="BQ69" s="51"/>
      <c r="BR69" s="52"/>
      <c r="BS69" s="51"/>
      <c r="BT69" s="51"/>
      <c r="BU69" s="51"/>
      <c r="BV69" s="51"/>
      <c r="BW69" s="52"/>
      <c r="BX69" s="51"/>
      <c r="BY69" s="51"/>
      <c r="BZ69" s="51"/>
      <c r="CA69" s="51"/>
      <c r="CB69" s="52"/>
      <c r="CC69" s="51"/>
      <c r="CD69" s="51"/>
      <c r="CE69" s="51"/>
      <c r="CF69" s="51"/>
      <c r="CG69" s="52"/>
      <c r="CH69" s="51"/>
      <c r="CI69" s="51"/>
      <c r="CJ69" s="51"/>
      <c r="CK69" s="51"/>
      <c r="CL69" s="52"/>
      <c r="CM69" s="51"/>
      <c r="CN69" s="51"/>
      <c r="CO69" s="51"/>
      <c r="CP69" s="51"/>
      <c r="CQ69" s="52"/>
      <c r="CR69" s="51"/>
      <c r="CS69" s="51"/>
      <c r="CT69" s="51"/>
      <c r="CU69" s="51"/>
      <c r="CV69" s="52"/>
      <c r="CW69" s="51"/>
      <c r="CX69" s="164"/>
      <c r="CY69" s="203"/>
      <c r="CZ69" s="61"/>
      <c r="DA69" s="61"/>
      <c r="DB69" s="60"/>
      <c r="DC69" s="60"/>
      <c r="DD69" s="61"/>
      <c r="DE69" s="61"/>
      <c r="DF69" s="61"/>
      <c r="DG69" s="60"/>
      <c r="DH69" s="61"/>
      <c r="DI69" s="61"/>
      <c r="DJ69" s="60"/>
      <c r="DK69" s="61"/>
      <c r="DL69" s="60"/>
      <c r="DM69" s="51"/>
      <c r="DN69" s="51"/>
    </row>
    <row r="70" spans="1:120" s="54" customFormat="1" ht="15" thickBot="1" x14ac:dyDescent="0.35">
      <c r="A70" s="454"/>
      <c r="B70" s="454"/>
      <c r="C70" s="454"/>
      <c r="D70" s="454"/>
      <c r="E70" s="454"/>
      <c r="F70" s="454"/>
      <c r="G70" s="454"/>
      <c r="H70" s="454"/>
      <c r="I70" s="454"/>
      <c r="J70" s="454"/>
      <c r="K70" s="454"/>
      <c r="L70" s="454"/>
      <c r="M70" s="454"/>
      <c r="N70" s="454"/>
      <c r="O70" s="454"/>
      <c r="P70" s="454"/>
      <c r="Q70" s="454"/>
      <c r="R70" s="454"/>
      <c r="S70" s="130"/>
      <c r="T70" s="130"/>
      <c r="U70" s="130"/>
      <c r="V70" s="130"/>
      <c r="W70" s="454"/>
      <c r="X70" s="130"/>
      <c r="Y70" s="55"/>
      <c r="Z70" s="439"/>
      <c r="AA70" s="440"/>
      <c r="AB70" s="393"/>
      <c r="AC70" s="393"/>
      <c r="AD70" s="393"/>
      <c r="AE70" s="393"/>
      <c r="AF70" s="393"/>
      <c r="AG70" s="130"/>
      <c r="AH70" s="130"/>
      <c r="AI70" s="130"/>
      <c r="AJ70" s="130"/>
      <c r="AK70" s="130"/>
      <c r="AL70" s="197"/>
      <c r="AM70" s="202"/>
      <c r="AN70" s="202"/>
      <c r="AO70" s="267"/>
      <c r="AP70" s="64" t="s">
        <v>2</v>
      </c>
      <c r="AQ70" s="64"/>
      <c r="AR70" s="64"/>
      <c r="AS70" s="65"/>
      <c r="AT70" s="51"/>
      <c r="AU70" s="64" t="s">
        <v>2</v>
      </c>
      <c r="AV70" s="64"/>
      <c r="AW70" s="64"/>
      <c r="AX70" s="65"/>
      <c r="AY70" s="51"/>
      <c r="AZ70" s="64" t="s">
        <v>2</v>
      </c>
      <c r="BA70" s="64"/>
      <c r="BB70" s="64"/>
      <c r="BC70" s="65"/>
      <c r="BD70" s="51"/>
      <c r="BE70" s="64" t="s">
        <v>2</v>
      </c>
      <c r="BF70" s="64"/>
      <c r="BG70" s="64"/>
      <c r="BH70" s="65"/>
      <c r="BI70" s="51"/>
      <c r="BJ70" s="64" t="s">
        <v>2</v>
      </c>
      <c r="BK70" s="64"/>
      <c r="BL70" s="64"/>
      <c r="BM70" s="65"/>
      <c r="BN70" s="51"/>
      <c r="BO70" s="64" t="s">
        <v>2</v>
      </c>
      <c r="BP70" s="64"/>
      <c r="BQ70" s="64"/>
      <c r="BR70" s="65"/>
      <c r="BS70" s="51"/>
      <c r="BT70" s="64" t="s">
        <v>2</v>
      </c>
      <c r="BU70" s="64"/>
      <c r="BV70" s="64"/>
      <c r="BW70" s="65"/>
      <c r="BX70" s="51"/>
      <c r="BY70" s="64" t="s">
        <v>2</v>
      </c>
      <c r="BZ70" s="64"/>
      <c r="CA70" s="64"/>
      <c r="CB70" s="65"/>
      <c r="CC70" s="51"/>
      <c r="CD70" s="64" t="s">
        <v>2</v>
      </c>
      <c r="CE70" s="64"/>
      <c r="CF70" s="64"/>
      <c r="CG70" s="65"/>
      <c r="CH70" s="51"/>
      <c r="CI70" s="64" t="s">
        <v>2</v>
      </c>
      <c r="CJ70" s="64"/>
      <c r="CK70" s="64"/>
      <c r="CL70" s="65"/>
      <c r="CM70" s="51"/>
      <c r="CN70" s="64" t="s">
        <v>2</v>
      </c>
      <c r="CO70" s="64"/>
      <c r="CP70" s="64"/>
      <c r="CQ70" s="65"/>
      <c r="CR70" s="51"/>
      <c r="CS70" s="64" t="s">
        <v>2</v>
      </c>
      <c r="CT70" s="64"/>
      <c r="CU70" s="64"/>
      <c r="CV70" s="65"/>
      <c r="CW70" s="51"/>
      <c r="CX70" s="64" t="s">
        <v>2</v>
      </c>
      <c r="CY70" s="268"/>
      <c r="CZ70" s="61"/>
      <c r="DA70" s="61"/>
      <c r="DB70" s="60"/>
      <c r="DC70" s="60"/>
      <c r="DD70" s="61"/>
      <c r="DE70" s="61"/>
      <c r="DF70" s="61"/>
      <c r="DG70" s="60"/>
      <c r="DH70" s="61"/>
      <c r="DI70" s="61"/>
      <c r="DJ70" s="60"/>
      <c r="DK70" s="61"/>
      <c r="DL70" s="60"/>
      <c r="DM70" s="51"/>
      <c r="DN70" s="51"/>
    </row>
    <row r="71" spans="1:120" s="54" customFormat="1" x14ac:dyDescent="0.3">
      <c r="A71" s="454"/>
      <c r="B71" s="454"/>
      <c r="C71" s="454"/>
      <c r="D71" s="454"/>
      <c r="E71" s="454"/>
      <c r="F71" s="454"/>
      <c r="G71" s="454"/>
      <c r="H71" s="454"/>
      <c r="I71" s="454"/>
      <c r="J71" s="454"/>
      <c r="K71" s="454"/>
      <c r="L71" s="454"/>
      <c r="M71" s="454"/>
      <c r="N71" s="454"/>
      <c r="O71" s="454"/>
      <c r="P71" s="454"/>
      <c r="Q71" s="454"/>
      <c r="R71" s="454"/>
      <c r="S71" s="130"/>
      <c r="T71" s="130"/>
      <c r="U71" s="130"/>
      <c r="V71" s="130"/>
      <c r="W71" s="454"/>
      <c r="X71" s="130"/>
      <c r="Y71" s="55"/>
      <c r="Z71" s="439"/>
      <c r="AA71" s="440"/>
      <c r="AB71" s="393"/>
      <c r="AC71" s="393"/>
      <c r="AD71" s="393"/>
      <c r="AE71" s="393"/>
      <c r="AF71" s="393"/>
      <c r="AG71" s="130"/>
      <c r="AH71" s="130"/>
      <c r="AI71" s="130"/>
      <c r="AJ71" s="130"/>
      <c r="AK71" s="130"/>
      <c r="AL71" s="197"/>
      <c r="AM71" s="202"/>
      <c r="AN71" s="202"/>
      <c r="AO71" s="269"/>
      <c r="AP71" s="51"/>
      <c r="AQ71" s="51"/>
      <c r="AR71" s="51"/>
      <c r="AS71" s="52"/>
      <c r="AT71" s="51"/>
      <c r="AU71" s="51"/>
      <c r="AV71" s="51"/>
      <c r="AW71" s="51"/>
      <c r="AX71" s="52"/>
      <c r="AY71" s="51"/>
      <c r="AZ71" s="51"/>
      <c r="BA71" s="51"/>
      <c r="BB71" s="51"/>
      <c r="BC71" s="52"/>
      <c r="BD71" s="51"/>
      <c r="BE71" s="51"/>
      <c r="BF71" s="51"/>
      <c r="BG71" s="51"/>
      <c r="BH71" s="52"/>
      <c r="BI71" s="51"/>
      <c r="BJ71" s="51"/>
      <c r="BK71" s="51"/>
      <c r="BL71" s="51"/>
      <c r="BM71" s="52"/>
      <c r="BN71" s="51"/>
      <c r="BO71" s="51"/>
      <c r="BP71" s="51"/>
      <c r="BQ71" s="51"/>
      <c r="BR71" s="52"/>
      <c r="BS71" s="51"/>
      <c r="BT71" s="51"/>
      <c r="BU71" s="51"/>
      <c r="BV71" s="51"/>
      <c r="BW71" s="52"/>
      <c r="BX71" s="51"/>
      <c r="BY71" s="51"/>
      <c r="BZ71" s="51"/>
      <c r="CA71" s="51"/>
      <c r="CB71" s="52"/>
      <c r="CC71" s="51"/>
      <c r="CD71" s="51"/>
      <c r="CE71" s="51"/>
      <c r="CF71" s="51"/>
      <c r="CG71" s="52"/>
      <c r="CH71" s="51"/>
      <c r="CI71" s="51"/>
      <c r="CJ71" s="51"/>
      <c r="CK71" s="51"/>
      <c r="CL71" s="52"/>
      <c r="CM71" s="51"/>
      <c r="CN71" s="51"/>
      <c r="CO71" s="51"/>
      <c r="CP71" s="51"/>
      <c r="CQ71" s="52"/>
      <c r="CR71" s="51"/>
      <c r="CS71" s="51"/>
      <c r="CT71" s="51"/>
      <c r="CU71" s="51"/>
      <c r="CV71" s="52"/>
      <c r="CW71" s="51"/>
      <c r="CX71" s="164"/>
      <c r="CY71" s="270"/>
      <c r="CZ71" s="61"/>
      <c r="DA71" s="61"/>
      <c r="DB71" s="70"/>
      <c r="DC71" s="70"/>
      <c r="DD71" s="114"/>
      <c r="DE71" s="114"/>
      <c r="DF71" s="114"/>
      <c r="DG71" s="70"/>
      <c r="DH71" s="114"/>
      <c r="DI71" s="114"/>
      <c r="DJ71" s="70"/>
      <c r="DK71" s="114"/>
      <c r="DL71" s="70"/>
      <c r="DM71" s="70"/>
      <c r="DN71" s="70"/>
      <c r="DO71" s="114"/>
      <c r="DP71" s="114"/>
    </row>
    <row r="72" spans="1:120" s="54" customFormat="1" x14ac:dyDescent="0.3">
      <c r="A72" s="454"/>
      <c r="B72" s="454"/>
      <c r="C72" s="454"/>
      <c r="D72" s="454"/>
      <c r="E72" s="454"/>
      <c r="F72" s="454"/>
      <c r="G72" s="454"/>
      <c r="H72" s="454"/>
      <c r="I72" s="454"/>
      <c r="J72" s="454"/>
      <c r="K72" s="454"/>
      <c r="L72" s="454"/>
      <c r="M72" s="454"/>
      <c r="N72" s="454"/>
      <c r="O72" s="454"/>
      <c r="P72" s="454"/>
      <c r="Q72" s="454"/>
      <c r="R72" s="454"/>
      <c r="S72" s="130"/>
      <c r="T72" s="130"/>
      <c r="U72" s="130"/>
      <c r="V72" s="130"/>
      <c r="W72" s="454"/>
      <c r="X72" s="130"/>
      <c r="Y72" s="55"/>
      <c r="Z72" s="439"/>
      <c r="AA72" s="440"/>
      <c r="AB72" s="393"/>
      <c r="AC72" s="393"/>
      <c r="AD72" s="393"/>
      <c r="AE72" s="393"/>
      <c r="AF72" s="393"/>
      <c r="AG72" s="130"/>
      <c r="AH72" s="130"/>
      <c r="AI72" s="130"/>
      <c r="AJ72" s="130"/>
      <c r="AK72" s="130"/>
      <c r="AL72" s="197"/>
      <c r="AM72" s="202"/>
      <c r="AN72" s="202"/>
      <c r="AO72" s="269"/>
      <c r="AP72" s="55"/>
      <c r="AQ72" s="55"/>
      <c r="AR72" s="55"/>
      <c r="AS72" s="52"/>
      <c r="AT72" s="51"/>
      <c r="AU72" s="55"/>
      <c r="AV72" s="55"/>
      <c r="AW72" s="55"/>
      <c r="AX72" s="52"/>
      <c r="AY72" s="51"/>
      <c r="AZ72" s="55"/>
      <c r="BA72" s="55"/>
      <c r="BB72" s="55"/>
      <c r="BC72" s="52"/>
      <c r="BD72" s="51"/>
      <c r="BE72" s="55"/>
      <c r="BF72" s="55"/>
      <c r="BG72" s="55"/>
      <c r="BH72" s="52"/>
      <c r="BI72" s="51"/>
      <c r="BJ72" s="55"/>
      <c r="BK72" s="55"/>
      <c r="BL72" s="55"/>
      <c r="BM72" s="52"/>
      <c r="BN72" s="51"/>
      <c r="BO72" s="55"/>
      <c r="BP72" s="55"/>
      <c r="BQ72" s="55"/>
      <c r="BR72" s="52"/>
      <c r="BS72" s="51"/>
      <c r="BT72" s="55"/>
      <c r="BU72" s="55"/>
      <c r="BV72" s="55"/>
      <c r="BW72" s="52"/>
      <c r="BX72" s="51"/>
      <c r="BY72" s="68"/>
      <c r="BZ72" s="122"/>
      <c r="CA72" s="55"/>
      <c r="CB72" s="52"/>
      <c r="CC72" s="51"/>
      <c r="CD72" s="55"/>
      <c r="CE72" s="55"/>
      <c r="CF72" s="55"/>
      <c r="CG72" s="52"/>
      <c r="CH72" s="51"/>
      <c r="CI72" s="55"/>
      <c r="CJ72" s="55"/>
      <c r="CK72" s="55"/>
      <c r="CL72" s="52"/>
      <c r="CM72" s="51"/>
      <c r="CN72" s="55"/>
      <c r="CO72" s="55"/>
      <c r="CP72" s="55"/>
      <c r="CQ72" s="52"/>
      <c r="CR72" s="51"/>
      <c r="CS72" s="55"/>
      <c r="CT72" s="55"/>
      <c r="CU72" s="55"/>
      <c r="CV72" s="52"/>
      <c r="CW72" s="51"/>
      <c r="CX72" s="164"/>
      <c r="CY72" s="270"/>
      <c r="CZ72" s="61"/>
      <c r="DA72" s="61"/>
      <c r="DB72" s="114"/>
      <c r="DC72" s="70"/>
      <c r="DD72" s="114"/>
      <c r="DE72" s="114"/>
      <c r="DF72" s="114"/>
      <c r="DG72" s="70"/>
      <c r="DH72" s="114"/>
      <c r="DI72" s="114"/>
      <c r="DJ72" s="70"/>
      <c r="DK72" s="114"/>
      <c r="DL72" s="70"/>
      <c r="DM72" s="70"/>
      <c r="DN72" s="70"/>
      <c r="DO72" s="114"/>
      <c r="DP72" s="114"/>
    </row>
    <row r="73" spans="1:120" s="54" customFormat="1" ht="15" thickBot="1" x14ac:dyDescent="0.35">
      <c r="A73" s="454"/>
      <c r="B73" s="454"/>
      <c r="C73" s="454"/>
      <c r="D73" s="454"/>
      <c r="E73" s="454"/>
      <c r="F73" s="454"/>
      <c r="G73" s="454"/>
      <c r="H73" s="454"/>
      <c r="I73" s="454"/>
      <c r="J73" s="454"/>
      <c r="K73" s="454"/>
      <c r="L73" s="454"/>
      <c r="M73" s="454"/>
      <c r="N73" s="454"/>
      <c r="O73" s="454"/>
      <c r="P73" s="454"/>
      <c r="Q73" s="454"/>
      <c r="R73" s="454"/>
      <c r="S73" s="130"/>
      <c r="T73" s="130"/>
      <c r="U73" s="130"/>
      <c r="V73" s="130"/>
      <c r="W73" s="454"/>
      <c r="X73" s="130"/>
      <c r="Y73" s="55"/>
      <c r="Z73" s="439"/>
      <c r="AA73" s="440"/>
      <c r="AB73" s="393"/>
      <c r="AC73" s="393"/>
      <c r="AD73" s="393"/>
      <c r="AE73" s="393"/>
      <c r="AF73" s="393"/>
      <c r="AG73" s="130"/>
      <c r="AH73" s="130"/>
      <c r="AI73" s="130"/>
      <c r="AJ73" s="130"/>
      <c r="AK73" s="130"/>
      <c r="AL73" s="197"/>
      <c r="AM73" s="202"/>
      <c r="AN73" s="202"/>
      <c r="AO73" s="271" t="s">
        <v>124</v>
      </c>
      <c r="AP73" s="134" t="s">
        <v>124</v>
      </c>
      <c r="AQ73" s="55"/>
      <c r="AR73" s="55"/>
      <c r="AS73" s="52"/>
      <c r="AT73" s="51"/>
      <c r="AU73" s="134" t="s">
        <v>124</v>
      </c>
      <c r="AV73" s="55"/>
      <c r="AW73" s="55"/>
      <c r="AX73" s="52"/>
      <c r="AY73" s="51"/>
      <c r="AZ73" s="134" t="s">
        <v>124</v>
      </c>
      <c r="BA73" s="55"/>
      <c r="BB73" s="55"/>
      <c r="BC73" s="52"/>
      <c r="BD73" s="51"/>
      <c r="BE73" s="134" t="s">
        <v>124</v>
      </c>
      <c r="BF73" s="55"/>
      <c r="BG73" s="55"/>
      <c r="BH73" s="52"/>
      <c r="BI73" s="51"/>
      <c r="BJ73" s="134" t="s">
        <v>124</v>
      </c>
      <c r="BK73" s="55"/>
      <c r="BL73" s="55"/>
      <c r="BM73" s="52"/>
      <c r="BN73" s="51"/>
      <c r="BO73" s="134" t="s">
        <v>124</v>
      </c>
      <c r="BP73" s="55"/>
      <c r="BQ73" s="55"/>
      <c r="BR73" s="52"/>
      <c r="BS73" s="51"/>
      <c r="BT73" s="134" t="s">
        <v>124</v>
      </c>
      <c r="BU73" s="55"/>
      <c r="BV73" s="55"/>
      <c r="BW73" s="52"/>
      <c r="BX73" s="51"/>
      <c r="BY73" s="134" t="s">
        <v>124</v>
      </c>
      <c r="BZ73" s="122"/>
      <c r="CA73" s="55"/>
      <c r="CB73" s="52"/>
      <c r="CC73" s="51"/>
      <c r="CD73" s="134" t="s">
        <v>124</v>
      </c>
      <c r="CE73" s="55"/>
      <c r="CF73" s="55"/>
      <c r="CG73" s="52"/>
      <c r="CH73" s="51"/>
      <c r="CI73" s="134" t="s">
        <v>124</v>
      </c>
      <c r="CJ73" s="55"/>
      <c r="CK73" s="55"/>
      <c r="CL73" s="52"/>
      <c r="CM73" s="51"/>
      <c r="CN73" s="134" t="s">
        <v>124</v>
      </c>
      <c r="CO73" s="55"/>
      <c r="CP73" s="55"/>
      <c r="CQ73" s="52"/>
      <c r="CR73" s="51"/>
      <c r="CS73" s="134" t="s">
        <v>124</v>
      </c>
      <c r="CT73" s="55"/>
      <c r="CU73" s="55"/>
      <c r="CV73" s="52"/>
      <c r="CW73" s="51"/>
      <c r="CX73" s="134"/>
      <c r="CY73" s="272" t="s">
        <v>124</v>
      </c>
      <c r="CZ73" s="61"/>
      <c r="DA73" s="61"/>
      <c r="DB73" s="114"/>
      <c r="DC73" s="70"/>
      <c r="DD73" s="114"/>
      <c r="DE73" s="114"/>
      <c r="DF73" s="114"/>
      <c r="DG73" s="70"/>
      <c r="DH73" s="114"/>
      <c r="DI73" s="114"/>
      <c r="DJ73" s="70"/>
      <c r="DK73" s="114"/>
      <c r="DL73" s="70"/>
      <c r="DM73" s="70"/>
      <c r="DN73" s="70"/>
      <c r="DO73" s="114"/>
      <c r="DP73" s="114"/>
    </row>
    <row r="74" spans="1:120" s="54" customFormat="1" x14ac:dyDescent="0.3">
      <c r="A74" s="454"/>
      <c r="B74" s="454"/>
      <c r="C74" s="454"/>
      <c r="D74" s="454"/>
      <c r="E74" s="454"/>
      <c r="F74" s="454"/>
      <c r="G74" s="454"/>
      <c r="H74" s="454"/>
      <c r="I74" s="454"/>
      <c r="J74" s="454"/>
      <c r="K74" s="454"/>
      <c r="L74" s="454"/>
      <c r="M74" s="454"/>
      <c r="N74" s="454"/>
      <c r="O74" s="454"/>
      <c r="P74" s="454"/>
      <c r="Q74" s="454"/>
      <c r="R74" s="454"/>
      <c r="S74" s="130"/>
      <c r="T74" s="130"/>
      <c r="U74" s="130"/>
      <c r="V74" s="130"/>
      <c r="W74" s="454"/>
      <c r="X74" s="130"/>
      <c r="Y74" s="55"/>
      <c r="Z74" s="439"/>
      <c r="AA74" s="440"/>
      <c r="AB74" s="393"/>
      <c r="AC74" s="393"/>
      <c r="AD74" s="393"/>
      <c r="AE74" s="393"/>
      <c r="AF74" s="393"/>
      <c r="AG74" s="130"/>
      <c r="AH74" s="130"/>
      <c r="AI74" s="130"/>
      <c r="AJ74" s="130"/>
      <c r="AK74" s="130"/>
      <c r="AL74" s="197"/>
      <c r="AM74" s="202"/>
      <c r="AN74" s="202"/>
      <c r="AO74" s="269"/>
      <c r="AP74" s="55"/>
      <c r="AQ74" s="55"/>
      <c r="AR74" s="55"/>
      <c r="AS74" s="52"/>
      <c r="AT74" s="51"/>
      <c r="AU74" s="55"/>
      <c r="AV74" s="55"/>
      <c r="AW74" s="55"/>
      <c r="AX74" s="52"/>
      <c r="AY74" s="51"/>
      <c r="AZ74" s="55"/>
      <c r="BA74" s="55"/>
      <c r="BB74" s="55"/>
      <c r="BC74" s="52"/>
      <c r="BD74" s="51"/>
      <c r="BE74" s="55"/>
      <c r="BF74" s="55"/>
      <c r="BG74" s="55"/>
      <c r="BH74" s="52"/>
      <c r="BI74" s="51"/>
      <c r="BJ74" s="55"/>
      <c r="BK74" s="55"/>
      <c r="BL74" s="55"/>
      <c r="BM74" s="52"/>
      <c r="BN74" s="51"/>
      <c r="BO74" s="55"/>
      <c r="BP74" s="55"/>
      <c r="BQ74" s="55"/>
      <c r="BR74" s="52"/>
      <c r="BS74" s="51"/>
      <c r="BT74" s="55"/>
      <c r="BU74" s="55"/>
      <c r="BV74" s="55"/>
      <c r="BW74" s="52"/>
      <c r="BX74" s="51"/>
      <c r="BY74" s="55"/>
      <c r="BZ74" s="122"/>
      <c r="CA74" s="55"/>
      <c r="CB74" s="52"/>
      <c r="CC74" s="51"/>
      <c r="CD74" s="55"/>
      <c r="CE74" s="55"/>
      <c r="CF74" s="55"/>
      <c r="CG74" s="52"/>
      <c r="CH74" s="51"/>
      <c r="CI74" s="55"/>
      <c r="CJ74" s="55"/>
      <c r="CK74" s="55"/>
      <c r="CL74" s="52"/>
      <c r="CM74" s="51"/>
      <c r="CN74" s="55"/>
      <c r="CO74" s="55"/>
      <c r="CP74" s="55"/>
      <c r="CQ74" s="52"/>
      <c r="CR74" s="51"/>
      <c r="CS74" s="55"/>
      <c r="CT74" s="55"/>
      <c r="CU74" s="55"/>
      <c r="CV74" s="52"/>
      <c r="CW74" s="51"/>
      <c r="CX74" s="164"/>
      <c r="CY74" s="270"/>
      <c r="CZ74" s="61"/>
      <c r="DA74" s="61"/>
      <c r="DB74" s="114"/>
      <c r="DC74" s="70"/>
      <c r="DD74" s="114"/>
      <c r="DE74" s="114"/>
      <c r="DF74" s="114"/>
      <c r="DG74" s="70"/>
      <c r="DH74" s="114"/>
      <c r="DI74" s="114"/>
      <c r="DJ74" s="70"/>
      <c r="DK74" s="114"/>
      <c r="DL74" s="70"/>
      <c r="DM74" s="70"/>
      <c r="DN74" s="70"/>
      <c r="DO74" s="114"/>
      <c r="DP74" s="114"/>
    </row>
    <row r="75" spans="1:120" s="54" customFormat="1" ht="15" thickBot="1" x14ac:dyDescent="0.35">
      <c r="A75" s="454"/>
      <c r="B75" s="454"/>
      <c r="C75" s="454"/>
      <c r="D75" s="454"/>
      <c r="E75" s="454"/>
      <c r="F75" s="454"/>
      <c r="G75" s="454"/>
      <c r="H75" s="454"/>
      <c r="I75" s="454"/>
      <c r="J75" s="454"/>
      <c r="K75" s="454"/>
      <c r="L75" s="454"/>
      <c r="M75" s="454"/>
      <c r="N75" s="454"/>
      <c r="O75" s="454"/>
      <c r="P75" s="454"/>
      <c r="Q75" s="454"/>
      <c r="R75" s="454"/>
      <c r="S75" s="130"/>
      <c r="T75" s="130"/>
      <c r="U75" s="130"/>
      <c r="V75" s="130"/>
      <c r="W75" s="454"/>
      <c r="X75" s="130"/>
      <c r="Y75" s="55"/>
      <c r="Z75" s="439"/>
      <c r="AA75" s="440"/>
      <c r="AB75" s="393"/>
      <c r="AC75" s="393"/>
      <c r="AD75" s="393"/>
      <c r="AE75" s="393"/>
      <c r="AF75" s="393"/>
      <c r="AG75" s="130"/>
      <c r="AH75" s="130"/>
      <c r="AI75" s="130"/>
      <c r="AJ75" s="130"/>
      <c r="AK75" s="130"/>
      <c r="AL75" s="197"/>
      <c r="AM75" s="202"/>
      <c r="AN75" s="202"/>
      <c r="AO75" s="273" t="s">
        <v>33</v>
      </c>
      <c r="AP75" s="59" t="s">
        <v>33</v>
      </c>
      <c r="AQ75" s="51"/>
      <c r="AR75" s="51"/>
      <c r="AS75" s="580">
        <f>AV189</f>
        <v>120833.33333333333</v>
      </c>
      <c r="AT75" s="51"/>
      <c r="AU75" s="59" t="s">
        <v>33</v>
      </c>
      <c r="AV75" s="51"/>
      <c r="AW75" s="51"/>
      <c r="AX75" s="167">
        <f>AV190</f>
        <v>125000</v>
      </c>
      <c r="AY75" s="51"/>
      <c r="AZ75" s="59" t="s">
        <v>33</v>
      </c>
      <c r="BA75" s="51"/>
      <c r="BB75" s="51"/>
      <c r="BC75" s="167">
        <f>AV191</f>
        <v>91666.666666666672</v>
      </c>
      <c r="BD75" s="51"/>
      <c r="BE75" s="59" t="s">
        <v>33</v>
      </c>
      <c r="BF75" s="51"/>
      <c r="BG75" s="51"/>
      <c r="BH75" s="167">
        <f>AV192</f>
        <v>66666.666666666672</v>
      </c>
      <c r="BI75" s="51"/>
      <c r="BJ75" s="59" t="s">
        <v>33</v>
      </c>
      <c r="BK75" s="51"/>
      <c r="BL75" s="51"/>
      <c r="BM75" s="167">
        <f>AV193</f>
        <v>29166.666666666664</v>
      </c>
      <c r="BN75" s="51"/>
      <c r="BO75" s="59" t="s">
        <v>33</v>
      </c>
      <c r="BP75" s="51"/>
      <c r="BQ75" s="51"/>
      <c r="BR75" s="167">
        <f>AV194</f>
        <v>33333.333333333336</v>
      </c>
      <c r="BS75" s="51"/>
      <c r="BT75" s="59" t="s">
        <v>33</v>
      </c>
      <c r="BU75" s="51"/>
      <c r="BV75" s="51"/>
      <c r="BW75" s="167">
        <f>AV183</f>
        <v>41666.666666666664</v>
      </c>
      <c r="BX75" s="51"/>
      <c r="BY75" s="59" t="s">
        <v>33</v>
      </c>
      <c r="BZ75" s="121"/>
      <c r="CA75" s="51"/>
      <c r="CB75" s="167">
        <f>AV184</f>
        <v>66666.666666666672</v>
      </c>
      <c r="CC75" s="51"/>
      <c r="CD75" s="59" t="s">
        <v>33</v>
      </c>
      <c r="CE75" s="121"/>
      <c r="CF75" s="51"/>
      <c r="CG75" s="167">
        <f>AV185</f>
        <v>83333.333333333328</v>
      </c>
      <c r="CH75" s="51"/>
      <c r="CI75" s="59" t="s">
        <v>33</v>
      </c>
      <c r="CJ75" s="51"/>
      <c r="CK75" s="51"/>
      <c r="CL75" s="167">
        <f>AV186</f>
        <v>108333.33333333333</v>
      </c>
      <c r="CM75" s="51"/>
      <c r="CN75" s="59" t="s">
        <v>33</v>
      </c>
      <c r="CO75" s="51"/>
      <c r="CP75" s="51"/>
      <c r="CQ75" s="167">
        <f>AV187</f>
        <v>116666.66666666666</v>
      </c>
      <c r="CR75" s="51"/>
      <c r="CS75" s="59" t="s">
        <v>33</v>
      </c>
      <c r="CT75" s="51"/>
      <c r="CU75" s="51"/>
      <c r="CV75" s="167">
        <f>AV188</f>
        <v>116666.66666666666</v>
      </c>
      <c r="CW75" s="51"/>
      <c r="CX75" s="215">
        <f>AS75+AX75+BC75+BH75+BM75+BR75+BW75+CB75+CG75+CL75+CQ75+CV75</f>
        <v>1000000</v>
      </c>
      <c r="CY75" s="274" t="s">
        <v>33</v>
      </c>
      <c r="CZ75" s="61"/>
      <c r="DA75" s="61"/>
      <c r="DB75" s="275"/>
      <c r="DC75" s="70"/>
      <c r="DD75" s="114"/>
      <c r="DE75" s="114"/>
      <c r="DF75" s="114"/>
      <c r="DG75" s="70"/>
      <c r="DH75" s="114"/>
      <c r="DI75" s="114"/>
      <c r="DJ75" s="70"/>
      <c r="DK75" s="114"/>
      <c r="DL75" s="70"/>
      <c r="DM75" s="70"/>
      <c r="DN75" s="70"/>
      <c r="DO75" s="114"/>
      <c r="DP75" s="114"/>
    </row>
    <row r="76" spans="1:120" s="54" customFormat="1" x14ac:dyDescent="0.3">
      <c r="A76" s="454"/>
      <c r="B76" s="454"/>
      <c r="C76" s="454"/>
      <c r="D76" s="454"/>
      <c r="E76" s="454"/>
      <c r="F76" s="454"/>
      <c r="G76" s="454"/>
      <c r="H76" s="454"/>
      <c r="I76" s="454"/>
      <c r="J76" s="454"/>
      <c r="K76" s="454"/>
      <c r="L76" s="454"/>
      <c r="M76" s="454"/>
      <c r="N76" s="454"/>
      <c r="O76" s="454"/>
      <c r="P76" s="454"/>
      <c r="Q76" s="454"/>
      <c r="R76" s="454"/>
      <c r="S76" s="130"/>
      <c r="T76" s="130"/>
      <c r="U76" s="130"/>
      <c r="V76" s="130"/>
      <c r="W76" s="454"/>
      <c r="X76" s="130"/>
      <c r="Y76" s="55"/>
      <c r="Z76" s="439"/>
      <c r="AA76" s="440"/>
      <c r="AB76" s="393"/>
      <c r="AC76" s="393"/>
      <c r="AD76" s="393"/>
      <c r="AE76" s="393"/>
      <c r="AF76" s="393"/>
      <c r="AG76" s="130"/>
      <c r="AH76" s="130"/>
      <c r="AI76" s="130"/>
      <c r="AJ76" s="130"/>
      <c r="AK76" s="130"/>
      <c r="AL76" s="197"/>
      <c r="AM76" s="202"/>
      <c r="AN76" s="202"/>
      <c r="AO76" s="276"/>
      <c r="AP76" s="277" t="s">
        <v>122</v>
      </c>
      <c r="AQ76" s="280">
        <f>AS174</f>
        <v>0.18156115</v>
      </c>
      <c r="AR76" s="279">
        <v>0.75</v>
      </c>
      <c r="AS76" s="278">
        <f>AQ76*AR76</f>
        <v>0.13617086249999999</v>
      </c>
      <c r="AT76" s="51"/>
      <c r="AU76" s="277" t="s">
        <v>122</v>
      </c>
      <c r="AV76" s="280">
        <f>AX174</f>
        <v>0.21727230000000003</v>
      </c>
      <c r="AW76" s="279">
        <v>0.75</v>
      </c>
      <c r="AX76" s="278">
        <f>AV76*AW76</f>
        <v>0.16295422500000001</v>
      </c>
      <c r="AY76" s="51"/>
      <c r="AZ76" s="277" t="s">
        <v>122</v>
      </c>
      <c r="BA76" s="280">
        <f>BC174</f>
        <v>0.30841960000000002</v>
      </c>
      <c r="BB76" s="279">
        <v>0.75</v>
      </c>
      <c r="BC76" s="278">
        <f>BA76*BB76</f>
        <v>0.23131470000000001</v>
      </c>
      <c r="BD76" s="51"/>
      <c r="BE76" s="277" t="s">
        <v>122</v>
      </c>
      <c r="BF76" s="280">
        <f>BH174</f>
        <v>0.3970669</v>
      </c>
      <c r="BG76" s="279">
        <v>0.75</v>
      </c>
      <c r="BH76" s="278">
        <f>BF76*BG76</f>
        <v>0.297800175</v>
      </c>
      <c r="BI76" s="51"/>
      <c r="BJ76" s="277" t="s">
        <v>122</v>
      </c>
      <c r="BK76" s="280">
        <f>BM174</f>
        <v>0.44833920000000005</v>
      </c>
      <c r="BL76" s="279">
        <v>0.75</v>
      </c>
      <c r="BM76" s="278">
        <f>BK76*BL76</f>
        <v>0.33625440000000006</v>
      </c>
      <c r="BN76" s="51"/>
      <c r="BO76" s="277" t="s">
        <v>122</v>
      </c>
      <c r="BP76" s="280">
        <f>BR174</f>
        <v>0.47898649999999998</v>
      </c>
      <c r="BQ76" s="279">
        <v>0.75</v>
      </c>
      <c r="BR76" s="278">
        <f>BP76*BQ76</f>
        <v>0.35923987499999999</v>
      </c>
      <c r="BS76" s="51"/>
      <c r="BT76" s="277" t="s">
        <v>122</v>
      </c>
      <c r="BU76" s="280">
        <f>BW174</f>
        <v>0.5128838</v>
      </c>
      <c r="BV76" s="279">
        <v>0.75</v>
      </c>
      <c r="BW76" s="278">
        <f>BU76*BV76</f>
        <v>0.38466285</v>
      </c>
      <c r="BX76" s="51"/>
      <c r="BY76" s="277" t="s">
        <v>122</v>
      </c>
      <c r="BZ76" s="280">
        <f>CB174</f>
        <v>0.59240609999999994</v>
      </c>
      <c r="CA76" s="279">
        <v>0.75</v>
      </c>
      <c r="CB76" s="278">
        <f>BZ76*CA76</f>
        <v>0.44430457499999998</v>
      </c>
      <c r="CC76" s="51"/>
      <c r="CD76" s="277" t="s">
        <v>122</v>
      </c>
      <c r="CE76" s="280">
        <f>CG174</f>
        <v>0.63167839999999997</v>
      </c>
      <c r="CF76" s="279">
        <v>0.75</v>
      </c>
      <c r="CG76" s="278">
        <f>CE76*CF76</f>
        <v>0.47375879999999998</v>
      </c>
      <c r="CH76" s="51"/>
      <c r="CI76" s="277" t="s">
        <v>122</v>
      </c>
      <c r="CJ76" s="280">
        <f>CL174</f>
        <v>0.7184507</v>
      </c>
      <c r="CK76" s="279">
        <v>0.75</v>
      </c>
      <c r="CL76" s="278">
        <f>CJ76*CK76</f>
        <v>0.538838025</v>
      </c>
      <c r="CM76" s="51"/>
      <c r="CN76" s="277" t="s">
        <v>122</v>
      </c>
      <c r="CO76" s="280">
        <f>CQ174</f>
        <v>0.76721185000000003</v>
      </c>
      <c r="CP76" s="279">
        <v>0.75</v>
      </c>
      <c r="CQ76" s="278">
        <f>CO76*CP76</f>
        <v>0.57540888750000008</v>
      </c>
      <c r="CR76" s="51"/>
      <c r="CS76" s="277" t="s">
        <v>122</v>
      </c>
      <c r="CT76" s="280">
        <f>CV174</f>
        <v>0.81597300000000006</v>
      </c>
      <c r="CU76" s="279">
        <v>0.75</v>
      </c>
      <c r="CV76" s="278">
        <f>CT76*CU76</f>
        <v>0.61197975000000004</v>
      </c>
      <c r="CW76" s="51"/>
      <c r="CX76" s="124"/>
      <c r="CY76" s="281"/>
      <c r="CZ76" s="61"/>
      <c r="DA76" s="61"/>
      <c r="DB76" s="275"/>
      <c r="DC76" s="70"/>
      <c r="DD76" s="114"/>
      <c r="DE76" s="114"/>
      <c r="DF76" s="114"/>
      <c r="DG76" s="70"/>
      <c r="DH76" s="114"/>
      <c r="DI76" s="114"/>
      <c r="DJ76" s="70"/>
      <c r="DK76" s="114"/>
      <c r="DL76" s="70"/>
      <c r="DM76" s="70"/>
      <c r="DN76" s="70"/>
      <c r="DO76" s="114"/>
      <c r="DP76" s="114"/>
    </row>
    <row r="77" spans="1:120" s="54" customFormat="1" x14ac:dyDescent="0.3">
      <c r="A77" s="454"/>
      <c r="B77" s="454"/>
      <c r="C77" s="454"/>
      <c r="D77" s="454"/>
      <c r="E77" s="454"/>
      <c r="F77" s="454"/>
      <c r="G77" s="454"/>
      <c r="H77" s="454"/>
      <c r="I77" s="454"/>
      <c r="J77" s="454"/>
      <c r="K77" s="454"/>
      <c r="L77" s="454"/>
      <c r="M77" s="454"/>
      <c r="N77" s="454"/>
      <c r="O77" s="454"/>
      <c r="P77" s="454"/>
      <c r="Q77" s="454"/>
      <c r="R77" s="454"/>
      <c r="S77" s="130"/>
      <c r="T77" s="130"/>
      <c r="U77" s="130"/>
      <c r="V77" s="130"/>
      <c r="W77" s="454"/>
      <c r="X77" s="130"/>
      <c r="Y77" s="55"/>
      <c r="Z77" s="439"/>
      <c r="AA77" s="440"/>
      <c r="AB77" s="393"/>
      <c r="AC77" s="393"/>
      <c r="AD77" s="393"/>
      <c r="AE77" s="393"/>
      <c r="AF77" s="393"/>
      <c r="AG77" s="130"/>
      <c r="AH77" s="130"/>
      <c r="AI77" s="130"/>
      <c r="AJ77" s="130"/>
      <c r="AK77" s="130"/>
      <c r="AL77" s="197"/>
      <c r="AM77" s="202"/>
      <c r="AN77" s="202"/>
      <c r="AO77" s="276"/>
      <c r="AP77" s="282" t="s">
        <v>152</v>
      </c>
      <c r="AQ77" s="283"/>
      <c r="AR77" s="284"/>
      <c r="AS77" s="285">
        <f>AS75*AS76</f>
        <v>16453.979218749999</v>
      </c>
      <c r="AT77" s="51"/>
      <c r="AU77" s="282" t="s">
        <v>152</v>
      </c>
      <c r="AV77" s="283"/>
      <c r="AW77" s="284"/>
      <c r="AX77" s="285">
        <f>AX75*AX76</f>
        <v>20369.278125000001</v>
      </c>
      <c r="AY77" s="51"/>
      <c r="AZ77" s="282" t="s">
        <v>152</v>
      </c>
      <c r="BA77" s="283"/>
      <c r="BB77" s="284"/>
      <c r="BC77" s="285">
        <f>BC75*BC76</f>
        <v>21203.847500000003</v>
      </c>
      <c r="BD77" s="51"/>
      <c r="BE77" s="282" t="s">
        <v>152</v>
      </c>
      <c r="BF77" s="283"/>
      <c r="BG77" s="284"/>
      <c r="BH77" s="285">
        <f>BH75*BH76</f>
        <v>19853.345000000001</v>
      </c>
      <c r="BI77" s="51"/>
      <c r="BJ77" s="282" t="s">
        <v>152</v>
      </c>
      <c r="BK77" s="283"/>
      <c r="BL77" s="284"/>
      <c r="BM77" s="285">
        <f>BM75*BM76</f>
        <v>9807.4200000000019</v>
      </c>
      <c r="BN77" s="51"/>
      <c r="BO77" s="282" t="s">
        <v>152</v>
      </c>
      <c r="BP77" s="283"/>
      <c r="BQ77" s="284"/>
      <c r="BR77" s="285">
        <f>BR75*BR76</f>
        <v>11974.6625</v>
      </c>
      <c r="BS77" s="51"/>
      <c r="BT77" s="282" t="s">
        <v>152</v>
      </c>
      <c r="BU77" s="283"/>
      <c r="BV77" s="284"/>
      <c r="BW77" s="285">
        <f>BW75*BW76</f>
        <v>16027.61875</v>
      </c>
      <c r="BX77" s="51"/>
      <c r="BY77" s="282" t="s">
        <v>152</v>
      </c>
      <c r="BZ77" s="283"/>
      <c r="CA77" s="284"/>
      <c r="CB77" s="285">
        <f>CB75*CB76</f>
        <v>29620.305</v>
      </c>
      <c r="CC77" s="51"/>
      <c r="CD77" s="282" t="s">
        <v>152</v>
      </c>
      <c r="CE77" s="283"/>
      <c r="CF77" s="284"/>
      <c r="CG77" s="285">
        <f>CG75*CG76</f>
        <v>39479.899999999994</v>
      </c>
      <c r="CH77" s="51"/>
      <c r="CI77" s="282" t="s">
        <v>152</v>
      </c>
      <c r="CJ77" s="283"/>
      <c r="CK77" s="284"/>
      <c r="CL77" s="285">
        <f>CL75*CL76</f>
        <v>58374.119374999995</v>
      </c>
      <c r="CM77" s="51"/>
      <c r="CN77" s="282" t="s">
        <v>152</v>
      </c>
      <c r="CO77" s="283"/>
      <c r="CP77" s="284"/>
      <c r="CQ77" s="285">
        <f>CQ75*CQ76</f>
        <v>67131.036875000005</v>
      </c>
      <c r="CR77" s="51"/>
      <c r="CS77" s="282" t="s">
        <v>152</v>
      </c>
      <c r="CT77" s="283"/>
      <c r="CU77" s="284"/>
      <c r="CV77" s="285">
        <f>CV75*CV76</f>
        <v>71397.637499999997</v>
      </c>
      <c r="CW77" s="51"/>
      <c r="CX77" s="124"/>
      <c r="CY77" s="281"/>
      <c r="CZ77" s="61"/>
      <c r="DA77" s="61"/>
      <c r="DB77" s="275"/>
      <c r="DC77" s="70"/>
      <c r="DD77" s="114"/>
      <c r="DE77" s="114"/>
      <c r="DF77" s="114"/>
      <c r="DG77" s="70"/>
      <c r="DH77" s="114"/>
      <c r="DI77" s="114"/>
      <c r="DJ77" s="70"/>
      <c r="DK77" s="114"/>
      <c r="DL77" s="70"/>
      <c r="DM77" s="70"/>
      <c r="DN77" s="70"/>
      <c r="DO77" s="114"/>
      <c r="DP77" s="114"/>
    </row>
    <row r="78" spans="1:120" s="54" customFormat="1" ht="15" thickBot="1" x14ac:dyDescent="0.35">
      <c r="A78" s="454"/>
      <c r="B78" s="454"/>
      <c r="C78" s="454"/>
      <c r="D78" s="454"/>
      <c r="E78" s="454"/>
      <c r="F78" s="454"/>
      <c r="G78" s="454"/>
      <c r="H78" s="454"/>
      <c r="I78" s="454"/>
      <c r="J78" s="454"/>
      <c r="K78" s="454"/>
      <c r="L78" s="454"/>
      <c r="M78" s="454"/>
      <c r="N78" s="454"/>
      <c r="O78" s="454"/>
      <c r="P78" s="454"/>
      <c r="Q78" s="454"/>
      <c r="R78" s="454"/>
      <c r="S78" s="130"/>
      <c r="T78" s="130"/>
      <c r="U78" s="130"/>
      <c r="V78" s="130"/>
      <c r="W78" s="454"/>
      <c r="X78" s="130"/>
      <c r="Y78" s="55"/>
      <c r="Z78" s="439"/>
      <c r="AA78" s="440"/>
      <c r="AB78" s="393"/>
      <c r="AC78" s="393"/>
      <c r="AD78" s="393"/>
      <c r="AE78" s="393"/>
      <c r="AF78" s="393"/>
      <c r="AG78" s="130"/>
      <c r="AH78" s="130"/>
      <c r="AI78" s="130"/>
      <c r="AJ78" s="130"/>
      <c r="AK78" s="130"/>
      <c r="AL78" s="197"/>
      <c r="AM78" s="202"/>
      <c r="AN78" s="202"/>
      <c r="AO78" s="286" t="s">
        <v>33</v>
      </c>
      <c r="AP78" s="287" t="s">
        <v>153</v>
      </c>
      <c r="AQ78" s="288"/>
      <c r="AR78" s="289"/>
      <c r="AS78" s="582">
        <f>AS75+AS77</f>
        <v>137287.31255208334</v>
      </c>
      <c r="AT78" s="51"/>
      <c r="AU78" s="287" t="s">
        <v>153</v>
      </c>
      <c r="AV78" s="288"/>
      <c r="AW78" s="289"/>
      <c r="AX78" s="290">
        <f>AX75+AX77</f>
        <v>145369.27812500001</v>
      </c>
      <c r="AY78" s="51"/>
      <c r="AZ78" s="287" t="s">
        <v>153</v>
      </c>
      <c r="BA78" s="288"/>
      <c r="BB78" s="289"/>
      <c r="BC78" s="290">
        <f>BC75+BC77</f>
        <v>112870.51416666668</v>
      </c>
      <c r="BD78" s="51"/>
      <c r="BE78" s="287" t="s">
        <v>153</v>
      </c>
      <c r="BF78" s="288"/>
      <c r="BG78" s="289"/>
      <c r="BH78" s="290">
        <f>BH75+BH77</f>
        <v>86520.011666666673</v>
      </c>
      <c r="BI78" s="51"/>
      <c r="BJ78" s="287" t="s">
        <v>153</v>
      </c>
      <c r="BK78" s="288"/>
      <c r="BL78" s="289"/>
      <c r="BM78" s="290">
        <f>BM75+BM77</f>
        <v>38974.08666666667</v>
      </c>
      <c r="BN78" s="51"/>
      <c r="BO78" s="287" t="s">
        <v>153</v>
      </c>
      <c r="BP78" s="288"/>
      <c r="BQ78" s="289"/>
      <c r="BR78" s="290">
        <f>BR75+BR77</f>
        <v>45307.995833333334</v>
      </c>
      <c r="BS78" s="51"/>
      <c r="BT78" s="287" t="s">
        <v>153</v>
      </c>
      <c r="BU78" s="288"/>
      <c r="BV78" s="289"/>
      <c r="BW78" s="290">
        <f>BW75+BW77</f>
        <v>57694.285416666666</v>
      </c>
      <c r="BX78" s="51"/>
      <c r="BY78" s="287" t="s">
        <v>153</v>
      </c>
      <c r="BZ78" s="288"/>
      <c r="CA78" s="289"/>
      <c r="CB78" s="290">
        <f>CB75+CB77</f>
        <v>96286.971666666679</v>
      </c>
      <c r="CC78" s="51"/>
      <c r="CD78" s="287" t="s">
        <v>153</v>
      </c>
      <c r="CE78" s="288"/>
      <c r="CF78" s="289"/>
      <c r="CG78" s="290">
        <f>CG75+CG77</f>
        <v>122813.23333333332</v>
      </c>
      <c r="CH78" s="51"/>
      <c r="CI78" s="287" t="s">
        <v>153</v>
      </c>
      <c r="CJ78" s="288"/>
      <c r="CK78" s="289"/>
      <c r="CL78" s="290">
        <f>CL75+CL77</f>
        <v>166707.45270833332</v>
      </c>
      <c r="CM78" s="51"/>
      <c r="CN78" s="287" t="s">
        <v>153</v>
      </c>
      <c r="CO78" s="288"/>
      <c r="CP78" s="289"/>
      <c r="CQ78" s="290">
        <f>CQ75+CQ77</f>
        <v>183797.70354166668</v>
      </c>
      <c r="CR78" s="51"/>
      <c r="CS78" s="287" t="s">
        <v>153</v>
      </c>
      <c r="CT78" s="288"/>
      <c r="CU78" s="289"/>
      <c r="CV78" s="290">
        <f>CV75+CV77</f>
        <v>188064.30416666664</v>
      </c>
      <c r="CW78" s="51"/>
      <c r="CX78" s="179">
        <f>AS78+AX78+BC78+BH78+BM78+BR78+BW78+CB78+CG78+CL78+CQ78+CV78</f>
        <v>1381693.1498437501</v>
      </c>
      <c r="CY78" s="292" t="s">
        <v>33</v>
      </c>
      <c r="CZ78" s="61"/>
      <c r="DA78" s="61"/>
      <c r="DB78" s="275"/>
      <c r="DC78" s="70"/>
      <c r="DD78" s="114"/>
      <c r="DE78" s="114"/>
      <c r="DF78" s="114"/>
      <c r="DG78" s="70"/>
      <c r="DH78" s="114"/>
      <c r="DI78" s="114"/>
      <c r="DJ78" s="70"/>
      <c r="DK78" s="114"/>
      <c r="DL78" s="70"/>
      <c r="DM78" s="70"/>
      <c r="DN78" s="70"/>
      <c r="DO78" s="114"/>
      <c r="DP78" s="114"/>
    </row>
    <row r="79" spans="1:120" s="54" customFormat="1" x14ac:dyDescent="0.3">
      <c r="A79" s="454"/>
      <c r="B79" s="454"/>
      <c r="C79" s="454"/>
      <c r="D79" s="454"/>
      <c r="E79" s="454"/>
      <c r="F79" s="454"/>
      <c r="G79" s="454"/>
      <c r="H79" s="454"/>
      <c r="I79" s="454"/>
      <c r="J79" s="454"/>
      <c r="K79" s="454"/>
      <c r="L79" s="454"/>
      <c r="M79" s="454"/>
      <c r="N79" s="454"/>
      <c r="O79" s="454"/>
      <c r="P79" s="454"/>
      <c r="Q79" s="454"/>
      <c r="R79" s="454"/>
      <c r="S79" s="130"/>
      <c r="T79" s="130"/>
      <c r="U79" s="130"/>
      <c r="V79" s="130"/>
      <c r="W79" s="454"/>
      <c r="X79" s="130"/>
      <c r="Y79" s="55"/>
      <c r="Z79" s="439"/>
      <c r="AA79" s="440"/>
      <c r="AB79" s="393"/>
      <c r="AC79" s="393"/>
      <c r="AD79" s="393"/>
      <c r="AE79" s="393"/>
      <c r="AF79" s="393"/>
      <c r="AG79" s="130"/>
      <c r="AH79" s="130"/>
      <c r="AI79" s="130"/>
      <c r="AJ79" s="130"/>
      <c r="AK79" s="130"/>
      <c r="AL79" s="197"/>
      <c r="AM79" s="202"/>
      <c r="AN79" s="202"/>
      <c r="AO79" s="276"/>
      <c r="AP79" s="55"/>
      <c r="AQ79" s="51"/>
      <c r="AR79" s="51"/>
      <c r="AS79" s="52"/>
      <c r="AT79" s="51"/>
      <c r="AU79" s="55"/>
      <c r="AV79" s="51"/>
      <c r="AW79" s="51"/>
      <c r="AX79" s="52"/>
      <c r="AY79" s="51"/>
      <c r="AZ79" s="55"/>
      <c r="BA79" s="51"/>
      <c r="BB79" s="51"/>
      <c r="BC79" s="52"/>
      <c r="BD79" s="51"/>
      <c r="BE79" s="55"/>
      <c r="BF79" s="51"/>
      <c r="BG79" s="51"/>
      <c r="BH79" s="52"/>
      <c r="BI79" s="51"/>
      <c r="BJ79" s="55"/>
      <c r="BK79" s="51"/>
      <c r="BL79" s="51"/>
      <c r="BM79" s="52"/>
      <c r="BN79" s="51"/>
      <c r="BO79" s="55"/>
      <c r="BP79" s="51"/>
      <c r="BQ79" s="51"/>
      <c r="BR79" s="52"/>
      <c r="BS79" s="51"/>
      <c r="BT79" s="55"/>
      <c r="BU79" s="51"/>
      <c r="BV79" s="51"/>
      <c r="BW79" s="52"/>
      <c r="BX79" s="51"/>
      <c r="BY79" s="58"/>
      <c r="BZ79" s="293"/>
      <c r="CA79" s="227"/>
      <c r="CB79" s="119"/>
      <c r="CC79" s="51"/>
      <c r="CD79" s="55"/>
      <c r="CE79" s="121"/>
      <c r="CF79" s="51"/>
      <c r="CG79" s="121"/>
      <c r="CH79" s="51"/>
      <c r="CI79" s="55"/>
      <c r="CJ79" s="51"/>
      <c r="CK79" s="51"/>
      <c r="CL79" s="52"/>
      <c r="CM79" s="51"/>
      <c r="CN79" s="55"/>
      <c r="CO79" s="51"/>
      <c r="CP79" s="51"/>
      <c r="CQ79" s="52"/>
      <c r="CR79" s="51"/>
      <c r="CS79" s="55"/>
      <c r="CT79" s="51"/>
      <c r="CU79" s="51"/>
      <c r="CV79" s="52"/>
      <c r="CW79" s="51"/>
      <c r="CX79" s="124"/>
      <c r="CY79" s="281"/>
      <c r="CZ79" s="61"/>
      <c r="DA79" s="61"/>
      <c r="DB79" s="275"/>
      <c r="DC79" s="70"/>
      <c r="DD79" s="114"/>
      <c r="DE79" s="114"/>
      <c r="DF79" s="114"/>
      <c r="DG79" s="70"/>
      <c r="DH79" s="114"/>
      <c r="DI79" s="114"/>
      <c r="DJ79" s="70"/>
      <c r="DK79" s="114"/>
      <c r="DL79" s="70"/>
      <c r="DM79" s="70"/>
      <c r="DN79" s="70"/>
      <c r="DO79" s="114"/>
      <c r="DP79" s="114"/>
    </row>
    <row r="80" spans="1:120" ht="15" thickBot="1" x14ac:dyDescent="0.35">
      <c r="A80" s="55"/>
      <c r="B80" s="55"/>
      <c r="C80" s="55"/>
      <c r="D80" s="55"/>
      <c r="E80" s="55"/>
      <c r="F80" s="55"/>
      <c r="G80" s="55"/>
      <c r="H80" s="55"/>
      <c r="I80" s="55"/>
      <c r="J80" s="55"/>
      <c r="K80" s="55"/>
      <c r="L80" s="55"/>
      <c r="M80" s="55"/>
      <c r="N80" s="55"/>
      <c r="O80" s="55"/>
      <c r="P80" s="55"/>
      <c r="Q80" s="55"/>
      <c r="R80" s="55"/>
      <c r="S80" s="130"/>
      <c r="T80" s="130"/>
      <c r="U80" s="130"/>
      <c r="V80" s="130"/>
      <c r="W80" s="55"/>
      <c r="X80" s="130"/>
      <c r="Y80" s="55"/>
      <c r="Z80" s="439"/>
      <c r="AA80" s="440"/>
      <c r="AB80" s="393"/>
      <c r="AC80" s="393"/>
      <c r="AD80" s="393"/>
      <c r="AE80" s="393"/>
      <c r="AF80" s="393"/>
      <c r="AG80" s="130"/>
      <c r="AH80" s="130"/>
      <c r="AI80" s="130"/>
      <c r="AJ80" s="130"/>
      <c r="AK80" s="130"/>
      <c r="AO80" s="294" t="s">
        <v>130</v>
      </c>
      <c r="AP80" s="59" t="s">
        <v>66</v>
      </c>
      <c r="AQ80" s="581">
        <f>AS75</f>
        <v>120833.33333333333</v>
      </c>
      <c r="AR80" s="67">
        <v>0.5</v>
      </c>
      <c r="AS80" s="121">
        <f>AQ80*AR80</f>
        <v>60416.666666666664</v>
      </c>
      <c r="AU80" s="59" t="s">
        <v>66</v>
      </c>
      <c r="AV80" s="121">
        <f>AX75</f>
        <v>125000</v>
      </c>
      <c r="AW80" s="67">
        <v>0.5</v>
      </c>
      <c r="AX80" s="121">
        <f>AV80*AW80</f>
        <v>62500</v>
      </c>
      <c r="AZ80" s="59" t="s">
        <v>66</v>
      </c>
      <c r="BA80" s="121">
        <f>BC75</f>
        <v>91666.666666666672</v>
      </c>
      <c r="BB80" s="67">
        <v>0.5</v>
      </c>
      <c r="BC80" s="121">
        <f>BA80*BB80</f>
        <v>45833.333333333336</v>
      </c>
      <c r="BE80" s="59" t="s">
        <v>66</v>
      </c>
      <c r="BF80" s="146">
        <f>BH75</f>
        <v>66666.666666666672</v>
      </c>
      <c r="BG80" s="67">
        <v>0.51</v>
      </c>
      <c r="BH80" s="121">
        <f>BF80*BG80</f>
        <v>34000</v>
      </c>
      <c r="BJ80" s="59" t="s">
        <v>66</v>
      </c>
      <c r="BK80" s="121">
        <f>BM75</f>
        <v>29166.666666666664</v>
      </c>
      <c r="BL80" s="67">
        <v>0.52</v>
      </c>
      <c r="BM80" s="121">
        <f>BK80*BL80</f>
        <v>15166.666666666666</v>
      </c>
      <c r="BO80" s="59" t="s">
        <v>66</v>
      </c>
      <c r="BP80" s="121">
        <f>BR75</f>
        <v>33333.333333333336</v>
      </c>
      <c r="BQ80" s="67">
        <v>0.53</v>
      </c>
      <c r="BR80" s="121">
        <f>BP80*BQ80</f>
        <v>17666.666666666668</v>
      </c>
      <c r="BT80" s="59" t="s">
        <v>66</v>
      </c>
      <c r="BU80" s="121">
        <f>BW75</f>
        <v>41666.666666666664</v>
      </c>
      <c r="BV80" s="67">
        <v>0.54</v>
      </c>
      <c r="BW80" s="121">
        <f>BU80*BV80</f>
        <v>22500</v>
      </c>
      <c r="BY80" s="59" t="s">
        <v>66</v>
      </c>
      <c r="BZ80" s="121">
        <f>CB75</f>
        <v>66666.666666666672</v>
      </c>
      <c r="CA80" s="67">
        <v>0.55000000000000004</v>
      </c>
      <c r="CB80" s="121">
        <f>BZ80*CA80</f>
        <v>36666.666666666672</v>
      </c>
      <c r="CD80" s="59" t="s">
        <v>66</v>
      </c>
      <c r="CE80" s="121">
        <f>CG75</f>
        <v>83333.333333333328</v>
      </c>
      <c r="CF80" s="67">
        <v>0.56000000000000005</v>
      </c>
      <c r="CG80" s="121">
        <f>CE80*CF80</f>
        <v>46666.666666666672</v>
      </c>
      <c r="CI80" s="59" t="s">
        <v>66</v>
      </c>
      <c r="CJ80" s="121">
        <f>CL75</f>
        <v>108333.33333333333</v>
      </c>
      <c r="CK80" s="67">
        <v>0.56999999999999995</v>
      </c>
      <c r="CL80" s="121">
        <f>CJ80*CK80</f>
        <v>61749.999999999993</v>
      </c>
      <c r="CN80" s="59" t="s">
        <v>66</v>
      </c>
      <c r="CO80" s="121">
        <f>CQ75</f>
        <v>116666.66666666666</v>
      </c>
      <c r="CP80" s="67">
        <v>0.57999999999999996</v>
      </c>
      <c r="CQ80" s="121">
        <f>CO80*CP80</f>
        <v>67666.666666666657</v>
      </c>
      <c r="CS80" s="59" t="s">
        <v>66</v>
      </c>
      <c r="CT80" s="121">
        <f>CV75</f>
        <v>116666.66666666666</v>
      </c>
      <c r="CU80" s="67">
        <v>0.59</v>
      </c>
      <c r="CV80" s="121">
        <f>CT80*CU80</f>
        <v>68833.333333333328</v>
      </c>
      <c r="CX80" s="215">
        <f>AS80+AX80+BC80+BH80+BM80+BR80+BW80+CB80+CG80+CL80+CQ80+CV80</f>
        <v>539666.66666666674</v>
      </c>
      <c r="CY80" s="295" t="s">
        <v>130</v>
      </c>
      <c r="DB80" s="275"/>
      <c r="DC80" s="70"/>
      <c r="DD80" s="114"/>
      <c r="DE80" s="114"/>
      <c r="DF80" s="114"/>
      <c r="DG80" s="70"/>
      <c r="DH80" s="114"/>
      <c r="DI80" s="114"/>
      <c r="DJ80" s="70"/>
      <c r="DK80" s="114"/>
      <c r="DL80" s="70"/>
      <c r="DM80" s="70"/>
      <c r="DN80" s="70"/>
      <c r="DO80" s="70"/>
      <c r="DP80" s="70"/>
    </row>
    <row r="81" spans="1:120" x14ac:dyDescent="0.3">
      <c r="A81" s="55"/>
      <c r="B81" s="55"/>
      <c r="C81" s="55"/>
      <c r="D81" s="55"/>
      <c r="E81" s="55"/>
      <c r="F81" s="55"/>
      <c r="G81" s="55"/>
      <c r="H81" s="55"/>
      <c r="I81" s="55"/>
      <c r="J81" s="55"/>
      <c r="K81" s="55"/>
      <c r="L81" s="55"/>
      <c r="M81" s="55"/>
      <c r="N81" s="55"/>
      <c r="O81" s="55"/>
      <c r="P81" s="55"/>
      <c r="Q81" s="55"/>
      <c r="R81" s="55"/>
      <c r="S81" s="130"/>
      <c r="T81" s="130"/>
      <c r="U81" s="130"/>
      <c r="V81" s="130"/>
      <c r="W81" s="55"/>
      <c r="X81" s="130"/>
      <c r="Y81" s="55"/>
      <c r="Z81" s="439"/>
      <c r="AA81" s="440"/>
      <c r="AB81" s="393"/>
      <c r="AC81" s="393"/>
      <c r="AD81" s="393"/>
      <c r="AE81" s="393"/>
      <c r="AF81" s="393"/>
      <c r="AG81" s="130"/>
      <c r="AH81" s="130"/>
      <c r="AI81" s="130"/>
      <c r="AJ81" s="130"/>
      <c r="AK81" s="130"/>
      <c r="AO81" s="296"/>
      <c r="AP81" s="277" t="s">
        <v>122</v>
      </c>
      <c r="AQ81" s="278">
        <f>AQ76</f>
        <v>0.18156115</v>
      </c>
      <c r="AR81" s="279">
        <v>1</v>
      </c>
      <c r="AS81" s="278">
        <f>AQ81*AR81</f>
        <v>0.18156115</v>
      </c>
      <c r="AU81" s="277" t="s">
        <v>122</v>
      </c>
      <c r="AV81" s="278">
        <f>AV76</f>
        <v>0.21727230000000003</v>
      </c>
      <c r="AW81" s="279">
        <v>1</v>
      </c>
      <c r="AX81" s="278">
        <f>AV81*AW81</f>
        <v>0.21727230000000003</v>
      </c>
      <c r="AZ81" s="277" t="s">
        <v>122</v>
      </c>
      <c r="BA81" s="278">
        <f>BA76</f>
        <v>0.30841960000000002</v>
      </c>
      <c r="BB81" s="279">
        <v>1</v>
      </c>
      <c r="BC81" s="278">
        <f>BA81*BB81</f>
        <v>0.30841960000000002</v>
      </c>
      <c r="BE81" s="277" t="s">
        <v>122</v>
      </c>
      <c r="BF81" s="278">
        <f>BF76</f>
        <v>0.3970669</v>
      </c>
      <c r="BG81" s="279">
        <v>1</v>
      </c>
      <c r="BH81" s="278">
        <f>BF81*BG81</f>
        <v>0.3970669</v>
      </c>
      <c r="BJ81" s="277" t="s">
        <v>122</v>
      </c>
      <c r="BK81" s="278">
        <f>BK76</f>
        <v>0.44833920000000005</v>
      </c>
      <c r="BL81" s="279">
        <v>1</v>
      </c>
      <c r="BM81" s="278">
        <f>BK81*BL81</f>
        <v>0.44833920000000005</v>
      </c>
      <c r="BO81" s="277" t="s">
        <v>122</v>
      </c>
      <c r="BP81" s="278">
        <f>BP76</f>
        <v>0.47898649999999998</v>
      </c>
      <c r="BQ81" s="279">
        <v>1</v>
      </c>
      <c r="BR81" s="278">
        <f>BP81*BQ81</f>
        <v>0.47898649999999998</v>
      </c>
      <c r="BT81" s="277" t="s">
        <v>122</v>
      </c>
      <c r="BU81" s="278">
        <f>BU76</f>
        <v>0.5128838</v>
      </c>
      <c r="BV81" s="279">
        <v>1</v>
      </c>
      <c r="BW81" s="278">
        <f>BU81*BV81</f>
        <v>0.5128838</v>
      </c>
      <c r="BY81" s="277" t="s">
        <v>122</v>
      </c>
      <c r="BZ81" s="278">
        <f>BZ76</f>
        <v>0.59240609999999994</v>
      </c>
      <c r="CA81" s="279">
        <v>1</v>
      </c>
      <c r="CB81" s="278">
        <f>BZ81*CA81</f>
        <v>0.59240609999999994</v>
      </c>
      <c r="CD81" s="277" t="s">
        <v>122</v>
      </c>
      <c r="CE81" s="278">
        <f>CE76</f>
        <v>0.63167839999999997</v>
      </c>
      <c r="CF81" s="279">
        <v>1</v>
      </c>
      <c r="CG81" s="278">
        <f>CE81*CF81</f>
        <v>0.63167839999999997</v>
      </c>
      <c r="CI81" s="277" t="s">
        <v>122</v>
      </c>
      <c r="CJ81" s="278">
        <f>CJ76</f>
        <v>0.7184507</v>
      </c>
      <c r="CK81" s="279">
        <v>1</v>
      </c>
      <c r="CL81" s="278">
        <f>CJ81*CK81</f>
        <v>0.7184507</v>
      </c>
      <c r="CN81" s="277" t="s">
        <v>122</v>
      </c>
      <c r="CO81" s="278">
        <f>CO76</f>
        <v>0.76721185000000003</v>
      </c>
      <c r="CP81" s="279">
        <v>1</v>
      </c>
      <c r="CQ81" s="278">
        <f>CO81*CP81</f>
        <v>0.76721185000000003</v>
      </c>
      <c r="CS81" s="277" t="s">
        <v>122</v>
      </c>
      <c r="CT81" s="278">
        <f>CT76</f>
        <v>0.81597300000000006</v>
      </c>
      <c r="CU81" s="279">
        <v>1</v>
      </c>
      <c r="CV81" s="278">
        <f>CT81*CU81</f>
        <v>0.81597300000000006</v>
      </c>
      <c r="CX81" s="171"/>
      <c r="CY81" s="297"/>
      <c r="DB81" s="275"/>
      <c r="DC81" s="70"/>
      <c r="DD81" s="114"/>
      <c r="DE81" s="114"/>
      <c r="DF81" s="114"/>
      <c r="DG81" s="70"/>
      <c r="DH81" s="114"/>
      <c r="DI81" s="114"/>
      <c r="DJ81" s="70"/>
      <c r="DK81" s="114"/>
      <c r="DL81" s="70"/>
      <c r="DM81" s="70"/>
      <c r="DN81" s="70"/>
      <c r="DO81" s="70"/>
      <c r="DP81" s="70"/>
    </row>
    <row r="82" spans="1:120" x14ac:dyDescent="0.3">
      <c r="A82" s="55"/>
      <c r="B82" s="55"/>
      <c r="C82" s="55"/>
      <c r="D82" s="55"/>
      <c r="E82" s="55"/>
      <c r="F82" s="55"/>
      <c r="G82" s="55"/>
      <c r="H82" s="55"/>
      <c r="I82" s="55"/>
      <c r="J82" s="55"/>
      <c r="K82" s="55"/>
      <c r="L82" s="55"/>
      <c r="M82" s="55"/>
      <c r="N82" s="55"/>
      <c r="O82" s="55"/>
      <c r="P82" s="55"/>
      <c r="Q82" s="55"/>
      <c r="R82" s="55"/>
      <c r="S82" s="130"/>
      <c r="T82" s="130"/>
      <c r="U82" s="130"/>
      <c r="V82" s="130"/>
      <c r="W82" s="55"/>
      <c r="X82" s="130"/>
      <c r="Y82" s="55"/>
      <c r="Z82" s="439"/>
      <c r="AA82" s="440"/>
      <c r="AB82" s="393"/>
      <c r="AC82" s="393"/>
      <c r="AD82" s="393"/>
      <c r="AE82" s="393"/>
      <c r="AF82" s="393"/>
      <c r="AG82" s="130"/>
      <c r="AH82" s="130"/>
      <c r="AI82" s="130"/>
      <c r="AJ82" s="130"/>
      <c r="AK82" s="130"/>
      <c r="AO82" s="296"/>
      <c r="AP82" s="282" t="s">
        <v>152</v>
      </c>
      <c r="AQ82" s="283"/>
      <c r="AR82" s="284"/>
      <c r="AS82" s="285">
        <f>AS80*AS81</f>
        <v>10969.319479166666</v>
      </c>
      <c r="AU82" s="282" t="s">
        <v>152</v>
      </c>
      <c r="AV82" s="283"/>
      <c r="AW82" s="284"/>
      <c r="AX82" s="285">
        <f>AX80*AX81</f>
        <v>13579.518750000001</v>
      </c>
      <c r="AZ82" s="282" t="s">
        <v>152</v>
      </c>
      <c r="BA82" s="283"/>
      <c r="BB82" s="284"/>
      <c r="BC82" s="285">
        <f>BC80*BC81</f>
        <v>14135.898333333334</v>
      </c>
      <c r="BE82" s="282" t="s">
        <v>152</v>
      </c>
      <c r="BF82" s="283"/>
      <c r="BG82" s="284"/>
      <c r="BH82" s="285">
        <f>BH80*BH81</f>
        <v>13500.274600000001</v>
      </c>
      <c r="BJ82" s="282" t="s">
        <v>152</v>
      </c>
      <c r="BK82" s="283"/>
      <c r="BL82" s="284"/>
      <c r="BM82" s="285">
        <f>BM80*BM81</f>
        <v>6799.8112000000001</v>
      </c>
      <c r="BO82" s="282" t="s">
        <v>152</v>
      </c>
      <c r="BP82" s="283"/>
      <c r="BQ82" s="284"/>
      <c r="BR82" s="285">
        <f>BR80*BR81</f>
        <v>8462.0948333333345</v>
      </c>
      <c r="BT82" s="282" t="s">
        <v>152</v>
      </c>
      <c r="BU82" s="283"/>
      <c r="BV82" s="284"/>
      <c r="BW82" s="285">
        <f>BW80*BW81</f>
        <v>11539.8855</v>
      </c>
      <c r="BY82" s="282" t="s">
        <v>152</v>
      </c>
      <c r="BZ82" s="283"/>
      <c r="CA82" s="284"/>
      <c r="CB82" s="285">
        <f>CB80*CB81</f>
        <v>21721.557000000001</v>
      </c>
      <c r="CD82" s="282" t="s">
        <v>152</v>
      </c>
      <c r="CE82" s="283"/>
      <c r="CF82" s="284"/>
      <c r="CG82" s="285">
        <f>CG80*CG81</f>
        <v>29478.325333333334</v>
      </c>
      <c r="CI82" s="282" t="s">
        <v>152</v>
      </c>
      <c r="CJ82" s="283"/>
      <c r="CK82" s="284"/>
      <c r="CL82" s="285">
        <f>CL80*CL81</f>
        <v>44364.330724999993</v>
      </c>
      <c r="CN82" s="282" t="s">
        <v>152</v>
      </c>
      <c r="CO82" s="283"/>
      <c r="CP82" s="284"/>
      <c r="CQ82" s="285">
        <f>CQ80*CQ81</f>
        <v>51914.668516666658</v>
      </c>
      <c r="CS82" s="282" t="s">
        <v>152</v>
      </c>
      <c r="CT82" s="283"/>
      <c r="CU82" s="284"/>
      <c r="CV82" s="285">
        <f>CV80*CV81</f>
        <v>56166.141499999998</v>
      </c>
      <c r="CX82" s="171"/>
      <c r="CY82" s="297"/>
      <c r="DB82" s="275"/>
      <c r="DC82" s="70"/>
      <c r="DD82" s="114"/>
      <c r="DE82" s="114"/>
      <c r="DF82" s="114"/>
      <c r="DG82" s="70"/>
      <c r="DH82" s="114"/>
      <c r="DI82" s="114"/>
      <c r="DJ82" s="70"/>
      <c r="DK82" s="114"/>
      <c r="DL82" s="70"/>
      <c r="DM82" s="70"/>
      <c r="DN82" s="70"/>
      <c r="DO82" s="70"/>
      <c r="DP82" s="70"/>
    </row>
    <row r="83" spans="1:120" ht="15" thickBot="1" x14ac:dyDescent="0.35">
      <c r="A83" s="55"/>
      <c r="B83" s="55"/>
      <c r="C83" s="55"/>
      <c r="D83" s="55"/>
      <c r="E83" s="55"/>
      <c r="F83" s="55"/>
      <c r="G83" s="55"/>
      <c r="H83" s="55"/>
      <c r="I83" s="55"/>
      <c r="J83" s="55"/>
      <c r="K83" s="55"/>
      <c r="L83" s="55"/>
      <c r="M83" s="55"/>
      <c r="N83" s="55"/>
      <c r="O83" s="55"/>
      <c r="P83" s="55"/>
      <c r="Q83" s="55"/>
      <c r="R83" s="55"/>
      <c r="S83" s="130"/>
      <c r="T83" s="130"/>
      <c r="U83" s="130"/>
      <c r="V83" s="130"/>
      <c r="W83" s="55"/>
      <c r="X83" s="130"/>
      <c r="Y83" s="55"/>
      <c r="Z83" s="439"/>
      <c r="AA83" s="440"/>
      <c r="AB83" s="393"/>
      <c r="AC83" s="393"/>
      <c r="AD83" s="393"/>
      <c r="AE83" s="393"/>
      <c r="AF83" s="393"/>
      <c r="AG83" s="130"/>
      <c r="AH83" s="130"/>
      <c r="AI83" s="130"/>
      <c r="AJ83" s="130"/>
      <c r="AK83" s="130"/>
      <c r="AO83" s="298" t="s">
        <v>130</v>
      </c>
      <c r="AP83" s="287" t="s">
        <v>153</v>
      </c>
      <c r="AQ83" s="288"/>
      <c r="AR83" s="289"/>
      <c r="AS83" s="290">
        <f>AS80+AS82</f>
        <v>71385.986145833333</v>
      </c>
      <c r="AU83" s="287" t="s">
        <v>153</v>
      </c>
      <c r="AV83" s="288"/>
      <c r="AW83" s="289"/>
      <c r="AX83" s="290">
        <f>AX80+AX82</f>
        <v>76079.518750000003</v>
      </c>
      <c r="AZ83" s="287" t="s">
        <v>153</v>
      </c>
      <c r="BA83" s="288"/>
      <c r="BB83" s="289"/>
      <c r="BC83" s="290">
        <f>BC80+BC82</f>
        <v>59969.231666666674</v>
      </c>
      <c r="BE83" s="287" t="s">
        <v>153</v>
      </c>
      <c r="BF83" s="288"/>
      <c r="BG83" s="289"/>
      <c r="BH83" s="290">
        <f>BH80+BH82</f>
        <v>47500.274600000004</v>
      </c>
      <c r="BJ83" s="287" t="s">
        <v>153</v>
      </c>
      <c r="BK83" s="288"/>
      <c r="BL83" s="289"/>
      <c r="BM83" s="290">
        <f>BM80+BM82</f>
        <v>21966.477866666668</v>
      </c>
      <c r="BO83" s="287" t="s">
        <v>153</v>
      </c>
      <c r="BP83" s="288"/>
      <c r="BQ83" s="289"/>
      <c r="BR83" s="290">
        <f>BR80+BR82</f>
        <v>26128.761500000001</v>
      </c>
      <c r="BT83" s="287" t="s">
        <v>153</v>
      </c>
      <c r="BU83" s="288"/>
      <c r="BV83" s="289"/>
      <c r="BW83" s="290">
        <f>BW80+BW82</f>
        <v>34039.885500000004</v>
      </c>
      <c r="BY83" s="287" t="s">
        <v>153</v>
      </c>
      <c r="BZ83" s="288"/>
      <c r="CA83" s="289"/>
      <c r="CB83" s="290">
        <f>CB80+CB82</f>
        <v>58388.223666666672</v>
      </c>
      <c r="CD83" s="287" t="s">
        <v>153</v>
      </c>
      <c r="CE83" s="288"/>
      <c r="CF83" s="289"/>
      <c r="CG83" s="290">
        <f>CG80+CG82</f>
        <v>76144.991999999998</v>
      </c>
      <c r="CI83" s="287" t="s">
        <v>153</v>
      </c>
      <c r="CJ83" s="288"/>
      <c r="CK83" s="289"/>
      <c r="CL83" s="290">
        <f>CL80+CL82</f>
        <v>106114.33072499998</v>
      </c>
      <c r="CN83" s="287" t="s">
        <v>153</v>
      </c>
      <c r="CO83" s="288"/>
      <c r="CP83" s="289"/>
      <c r="CQ83" s="290">
        <f>CQ80+CQ82</f>
        <v>119581.33518333331</v>
      </c>
      <c r="CS83" s="287" t="s">
        <v>153</v>
      </c>
      <c r="CT83" s="288"/>
      <c r="CU83" s="289"/>
      <c r="CV83" s="290">
        <f>CV80+CV82</f>
        <v>124999.47483333333</v>
      </c>
      <c r="CX83" s="179">
        <f>AS83+AX83+BC83+BH83+BM83+BR83+BW83+CB83+CG83+CL83+CQ83+CV83</f>
        <v>822298.49243749992</v>
      </c>
      <c r="CY83" s="299" t="s">
        <v>130</v>
      </c>
      <c r="DB83" s="275"/>
      <c r="DC83" s="70"/>
      <c r="DD83" s="114"/>
      <c r="DE83" s="114"/>
      <c r="DF83" s="114"/>
      <c r="DG83" s="70"/>
      <c r="DH83" s="114"/>
      <c r="DI83" s="114"/>
      <c r="DJ83" s="70"/>
      <c r="DK83" s="114"/>
      <c r="DL83" s="70"/>
      <c r="DM83" s="70"/>
      <c r="DN83" s="70"/>
      <c r="DO83" s="70"/>
      <c r="DP83" s="70"/>
    </row>
    <row r="84" spans="1:120" x14ac:dyDescent="0.3">
      <c r="A84" s="55"/>
      <c r="B84" s="55"/>
      <c r="C84" s="55"/>
      <c r="D84" s="55"/>
      <c r="E84" s="55"/>
      <c r="F84" s="55"/>
      <c r="G84" s="55"/>
      <c r="H84" s="55"/>
      <c r="I84" s="55"/>
      <c r="J84" s="55"/>
      <c r="K84" s="55"/>
      <c r="L84" s="55"/>
      <c r="M84" s="55"/>
      <c r="N84" s="55"/>
      <c r="O84" s="55"/>
      <c r="P84" s="55"/>
      <c r="Q84" s="55"/>
      <c r="R84" s="55"/>
      <c r="S84" s="130"/>
      <c r="T84" s="130"/>
      <c r="U84" s="130"/>
      <c r="V84" s="130"/>
      <c r="W84" s="55"/>
      <c r="X84" s="130"/>
      <c r="Y84" s="55"/>
      <c r="Z84" s="439"/>
      <c r="AA84" s="440"/>
      <c r="AB84" s="393"/>
      <c r="AC84" s="393"/>
      <c r="AD84" s="393"/>
      <c r="AE84" s="393"/>
      <c r="AF84" s="393"/>
      <c r="AG84" s="130"/>
      <c r="AH84" s="130"/>
      <c r="AI84" s="130"/>
      <c r="AJ84" s="130"/>
      <c r="AK84" s="130"/>
      <c r="AO84" s="296"/>
      <c r="BY84" s="58"/>
      <c r="BZ84" s="293"/>
      <c r="CA84" s="227"/>
      <c r="CB84" s="119"/>
      <c r="CE84" s="121"/>
      <c r="CG84" s="121"/>
      <c r="CL84" s="52"/>
      <c r="CX84" s="171"/>
      <c r="CY84" s="297"/>
      <c r="DB84" s="275"/>
      <c r="DC84" s="70"/>
      <c r="DD84" s="114"/>
      <c r="DE84" s="114"/>
      <c r="DF84" s="114"/>
      <c r="DG84" s="70"/>
      <c r="DH84" s="114"/>
      <c r="DI84" s="114"/>
      <c r="DJ84" s="70"/>
      <c r="DK84" s="114"/>
      <c r="DL84" s="70"/>
      <c r="DM84" s="70"/>
      <c r="DN84" s="70"/>
      <c r="DO84" s="70"/>
      <c r="DP84" s="70"/>
    </row>
    <row r="85" spans="1:120" ht="15" thickBot="1" x14ac:dyDescent="0.35">
      <c r="A85" s="55"/>
      <c r="B85" s="55"/>
      <c r="C85" s="55"/>
      <c r="D85" s="55"/>
      <c r="E85" s="55"/>
      <c r="F85" s="55"/>
      <c r="G85" s="55"/>
      <c r="H85" s="55"/>
      <c r="I85" s="55"/>
      <c r="J85" s="55"/>
      <c r="K85" s="55"/>
      <c r="L85" s="55"/>
      <c r="M85" s="55"/>
      <c r="N85" s="55"/>
      <c r="O85" s="55"/>
      <c r="P85" s="55"/>
      <c r="Q85" s="55"/>
      <c r="R85" s="55"/>
      <c r="S85" s="130"/>
      <c r="T85" s="130"/>
      <c r="U85" s="130"/>
      <c r="V85" s="130"/>
      <c r="W85" s="55"/>
      <c r="X85" s="130"/>
      <c r="Y85" s="55"/>
      <c r="Z85" s="439"/>
      <c r="AA85" s="440"/>
      <c r="AB85" s="393"/>
      <c r="AC85" s="393"/>
      <c r="AD85" s="393"/>
      <c r="AE85" s="393"/>
      <c r="AF85" s="393"/>
      <c r="AG85" s="130"/>
      <c r="AH85" s="130"/>
      <c r="AI85" s="130"/>
      <c r="AJ85" s="130"/>
      <c r="AK85" s="130"/>
      <c r="AO85" s="294" t="s">
        <v>71</v>
      </c>
      <c r="AP85" s="59" t="s">
        <v>71</v>
      </c>
      <c r="AQ85" s="581">
        <f>AS75</f>
        <v>120833.33333333333</v>
      </c>
      <c r="AR85" s="67">
        <v>0.25</v>
      </c>
      <c r="AS85" s="121">
        <f>AQ85*AR85</f>
        <v>30208.333333333332</v>
      </c>
      <c r="AU85" s="59" t="s">
        <v>71</v>
      </c>
      <c r="AV85" s="121">
        <f>AX75</f>
        <v>125000</v>
      </c>
      <c r="AW85" s="67">
        <v>0.75</v>
      </c>
      <c r="AX85" s="121">
        <f>AV85*AW85</f>
        <v>93750</v>
      </c>
      <c r="AZ85" s="59" t="s">
        <v>71</v>
      </c>
      <c r="BA85" s="121">
        <f>BC75</f>
        <v>91666.666666666672</v>
      </c>
      <c r="BB85" s="67">
        <v>0.75</v>
      </c>
      <c r="BC85" s="121">
        <f>BA85*BB85</f>
        <v>68750</v>
      </c>
      <c r="BE85" s="59" t="s">
        <v>71</v>
      </c>
      <c r="BF85" s="121">
        <f>BH75</f>
        <v>66666.666666666672</v>
      </c>
      <c r="BG85" s="67">
        <v>0.75</v>
      </c>
      <c r="BH85" s="121">
        <f>BF85*BG85</f>
        <v>50000</v>
      </c>
      <c r="BJ85" s="59" t="s">
        <v>71</v>
      </c>
      <c r="BK85" s="121">
        <f>BM75</f>
        <v>29166.666666666664</v>
      </c>
      <c r="BL85" s="67">
        <v>0.8</v>
      </c>
      <c r="BM85" s="121">
        <f>BK85*BL85</f>
        <v>23333.333333333332</v>
      </c>
      <c r="BO85" s="59" t="s">
        <v>71</v>
      </c>
      <c r="BP85" s="121">
        <f>BR75</f>
        <v>33333.333333333336</v>
      </c>
      <c r="BQ85" s="67">
        <v>0.8</v>
      </c>
      <c r="BR85" s="121">
        <f>BP85*BQ85</f>
        <v>26666.666666666672</v>
      </c>
      <c r="BT85" s="59" t="s">
        <v>71</v>
      </c>
      <c r="BU85" s="121">
        <f>BW75</f>
        <v>41666.666666666664</v>
      </c>
      <c r="BV85" s="67">
        <v>0.85</v>
      </c>
      <c r="BW85" s="121">
        <f>BU85*BV85</f>
        <v>35416.666666666664</v>
      </c>
      <c r="BY85" s="59" t="s">
        <v>71</v>
      </c>
      <c r="BZ85" s="121">
        <f>CB75</f>
        <v>66666.666666666672</v>
      </c>
      <c r="CA85" s="67">
        <v>0.85</v>
      </c>
      <c r="CB85" s="121">
        <f>BZ85*CA85</f>
        <v>56666.666666666672</v>
      </c>
      <c r="CD85" s="59" t="s">
        <v>71</v>
      </c>
      <c r="CE85" s="121">
        <f>CG75</f>
        <v>83333.333333333328</v>
      </c>
      <c r="CF85" s="67">
        <v>0.9</v>
      </c>
      <c r="CG85" s="121">
        <f>CE85*CF85</f>
        <v>75000</v>
      </c>
      <c r="CI85" s="59" t="s">
        <v>71</v>
      </c>
      <c r="CJ85" s="121">
        <f>CL75</f>
        <v>108333.33333333333</v>
      </c>
      <c r="CK85" s="67">
        <v>0.9</v>
      </c>
      <c r="CL85" s="121">
        <f>CJ85*CK85</f>
        <v>97500</v>
      </c>
      <c r="CN85" s="59" t="s">
        <v>71</v>
      </c>
      <c r="CO85" s="121">
        <f>CQ75</f>
        <v>116666.66666666666</v>
      </c>
      <c r="CP85" s="67">
        <v>0.95</v>
      </c>
      <c r="CQ85" s="121">
        <f>CO85*CP85</f>
        <v>110833.33333333331</v>
      </c>
      <c r="CS85" s="59" t="s">
        <v>71</v>
      </c>
      <c r="CT85" s="121">
        <f>CV75</f>
        <v>116666.66666666666</v>
      </c>
      <c r="CU85" s="67">
        <v>1</v>
      </c>
      <c r="CV85" s="121">
        <f>CT85*CU85</f>
        <v>116666.66666666666</v>
      </c>
      <c r="CX85" s="215">
        <f>AS85+AX85+BC85+BH85+BM85+BR85+BW85+CB85+CG85+CL85+CQ85+CV85</f>
        <v>784791.66666666663</v>
      </c>
      <c r="CY85" s="295" t="s">
        <v>71</v>
      </c>
      <c r="DB85" s="275"/>
      <c r="DC85" s="70"/>
      <c r="DD85" s="114"/>
      <c r="DE85" s="114"/>
      <c r="DF85" s="114"/>
      <c r="DG85" s="70"/>
      <c r="DH85" s="114"/>
      <c r="DI85" s="114"/>
      <c r="DJ85" s="70"/>
      <c r="DK85" s="114"/>
      <c r="DL85" s="70"/>
      <c r="DM85" s="70"/>
      <c r="DN85" s="70"/>
      <c r="DO85" s="70"/>
      <c r="DP85" s="70"/>
    </row>
    <row r="86" spans="1:120" x14ac:dyDescent="0.3">
      <c r="A86" s="55"/>
      <c r="B86" s="55"/>
      <c r="C86" s="55"/>
      <c r="D86" s="55"/>
      <c r="E86" s="55"/>
      <c r="F86" s="55"/>
      <c r="G86" s="55"/>
      <c r="H86" s="55"/>
      <c r="I86" s="55"/>
      <c r="J86" s="55"/>
      <c r="K86" s="55"/>
      <c r="L86" s="55"/>
      <c r="M86" s="55"/>
      <c r="N86" s="55"/>
      <c r="O86" s="55"/>
      <c r="P86" s="55"/>
      <c r="Q86" s="55"/>
      <c r="R86" s="55"/>
      <c r="S86" s="130"/>
      <c r="T86" s="130"/>
      <c r="U86" s="130"/>
      <c r="V86" s="130"/>
      <c r="W86" s="55"/>
      <c r="X86" s="130"/>
      <c r="Y86" s="55"/>
      <c r="Z86" s="439"/>
      <c r="AA86" s="440"/>
      <c r="AB86" s="393"/>
      <c r="AC86" s="393"/>
      <c r="AD86" s="393"/>
      <c r="AE86" s="393"/>
      <c r="AF86" s="393"/>
      <c r="AG86" s="130"/>
      <c r="AH86" s="130"/>
      <c r="AI86" s="130"/>
      <c r="AJ86" s="130"/>
      <c r="AK86" s="130"/>
      <c r="AO86" s="296"/>
      <c r="AP86" s="277" t="s">
        <v>122</v>
      </c>
      <c r="AQ86" s="278">
        <f>AQ76</f>
        <v>0.18156115</v>
      </c>
      <c r="AR86" s="279">
        <v>0.75</v>
      </c>
      <c r="AS86" s="278">
        <f>AQ86*AR86</f>
        <v>0.13617086249999999</v>
      </c>
      <c r="AU86" s="277" t="s">
        <v>122</v>
      </c>
      <c r="AV86" s="278">
        <f>AV76</f>
        <v>0.21727230000000003</v>
      </c>
      <c r="AW86" s="279">
        <v>0.75</v>
      </c>
      <c r="AX86" s="278">
        <f>AV86*AW86</f>
        <v>0.16295422500000001</v>
      </c>
      <c r="AZ86" s="277" t="s">
        <v>122</v>
      </c>
      <c r="BA86" s="278">
        <f>BA76</f>
        <v>0.30841960000000002</v>
      </c>
      <c r="BB86" s="279">
        <v>0.75</v>
      </c>
      <c r="BC86" s="278">
        <f>BA86*BB86</f>
        <v>0.23131470000000001</v>
      </c>
      <c r="BE86" s="277" t="s">
        <v>122</v>
      </c>
      <c r="BF86" s="278">
        <f>BF76</f>
        <v>0.3970669</v>
      </c>
      <c r="BG86" s="279">
        <v>0.75</v>
      </c>
      <c r="BH86" s="278">
        <f>BF86*BG86</f>
        <v>0.297800175</v>
      </c>
      <c r="BJ86" s="277" t="s">
        <v>122</v>
      </c>
      <c r="BK86" s="278">
        <f>BK76</f>
        <v>0.44833920000000005</v>
      </c>
      <c r="BL86" s="279">
        <v>0.75</v>
      </c>
      <c r="BM86" s="278">
        <f>BK86*BL86</f>
        <v>0.33625440000000006</v>
      </c>
      <c r="BO86" s="277" t="s">
        <v>122</v>
      </c>
      <c r="BP86" s="278">
        <f>BP76</f>
        <v>0.47898649999999998</v>
      </c>
      <c r="BQ86" s="279">
        <v>0.75</v>
      </c>
      <c r="BR86" s="278">
        <f>BP86*BQ86</f>
        <v>0.35923987499999999</v>
      </c>
      <c r="BT86" s="277" t="s">
        <v>122</v>
      </c>
      <c r="BU86" s="278">
        <f>BU76</f>
        <v>0.5128838</v>
      </c>
      <c r="BV86" s="279">
        <v>0.75</v>
      </c>
      <c r="BW86" s="278">
        <f>BU86*BV86</f>
        <v>0.38466285</v>
      </c>
      <c r="BY86" s="277" t="s">
        <v>122</v>
      </c>
      <c r="BZ86" s="278">
        <f>BZ76</f>
        <v>0.59240609999999994</v>
      </c>
      <c r="CA86" s="279">
        <v>0.75</v>
      </c>
      <c r="CB86" s="278">
        <f>BZ86*CA86</f>
        <v>0.44430457499999998</v>
      </c>
      <c r="CD86" s="277" t="s">
        <v>122</v>
      </c>
      <c r="CE86" s="278">
        <f>CE76</f>
        <v>0.63167839999999997</v>
      </c>
      <c r="CF86" s="279">
        <v>0.75</v>
      </c>
      <c r="CG86" s="278">
        <f>CE86*CF86</f>
        <v>0.47375879999999998</v>
      </c>
      <c r="CI86" s="277" t="s">
        <v>122</v>
      </c>
      <c r="CJ86" s="278">
        <f>CJ76</f>
        <v>0.7184507</v>
      </c>
      <c r="CK86" s="279">
        <v>0.75</v>
      </c>
      <c r="CL86" s="278">
        <f>CJ86*CK86</f>
        <v>0.538838025</v>
      </c>
      <c r="CN86" s="277" t="s">
        <v>122</v>
      </c>
      <c r="CO86" s="278">
        <f>CO76</f>
        <v>0.76721185000000003</v>
      </c>
      <c r="CP86" s="279">
        <v>0.75</v>
      </c>
      <c r="CQ86" s="278">
        <f>CO86*CP86</f>
        <v>0.57540888750000008</v>
      </c>
      <c r="CS86" s="277" t="s">
        <v>122</v>
      </c>
      <c r="CT86" s="278">
        <f>CT76</f>
        <v>0.81597300000000006</v>
      </c>
      <c r="CU86" s="279">
        <v>0.75</v>
      </c>
      <c r="CV86" s="278">
        <f>CT86*CU86</f>
        <v>0.61197975000000004</v>
      </c>
      <c r="CX86" s="124"/>
      <c r="CY86" s="297"/>
      <c r="DB86" s="275"/>
      <c r="DC86" s="70"/>
      <c r="DD86" s="114"/>
      <c r="DE86" s="114"/>
      <c r="DF86" s="114"/>
      <c r="DG86" s="70"/>
      <c r="DH86" s="114"/>
      <c r="DI86" s="114"/>
      <c r="DJ86" s="70"/>
      <c r="DK86" s="114"/>
      <c r="DL86" s="70"/>
      <c r="DM86" s="70"/>
      <c r="DN86" s="70"/>
      <c r="DO86" s="70"/>
      <c r="DP86" s="70"/>
    </row>
    <row r="87" spans="1:120" x14ac:dyDescent="0.3">
      <c r="A87" s="55"/>
      <c r="B87" s="55"/>
      <c r="C87" s="55"/>
      <c r="D87" s="55"/>
      <c r="E87" s="55"/>
      <c r="F87" s="55"/>
      <c r="G87" s="55"/>
      <c r="H87" s="55"/>
      <c r="I87" s="55"/>
      <c r="J87" s="55"/>
      <c r="K87" s="55"/>
      <c r="L87" s="55"/>
      <c r="M87" s="55"/>
      <c r="N87" s="55"/>
      <c r="O87" s="55"/>
      <c r="P87" s="55"/>
      <c r="Q87" s="55"/>
      <c r="R87" s="55"/>
      <c r="S87" s="130"/>
      <c r="T87" s="130"/>
      <c r="U87" s="130"/>
      <c r="V87" s="130"/>
      <c r="W87" s="55"/>
      <c r="X87" s="130"/>
      <c r="Y87" s="55"/>
      <c r="Z87" s="439"/>
      <c r="AA87" s="440"/>
      <c r="AB87" s="393"/>
      <c r="AC87" s="393"/>
      <c r="AD87" s="393"/>
      <c r="AE87" s="393"/>
      <c r="AF87" s="393"/>
      <c r="AG87" s="130"/>
      <c r="AH87" s="130"/>
      <c r="AI87" s="130"/>
      <c r="AJ87" s="130"/>
      <c r="AK87" s="130"/>
      <c r="AO87" s="296"/>
      <c r="AP87" s="282" t="s">
        <v>152</v>
      </c>
      <c r="AQ87" s="283"/>
      <c r="AR87" s="284"/>
      <c r="AS87" s="285">
        <f>AS85*AS86</f>
        <v>4113.4948046874997</v>
      </c>
      <c r="AU87" s="282" t="s">
        <v>152</v>
      </c>
      <c r="AV87" s="283"/>
      <c r="AW87" s="284"/>
      <c r="AX87" s="285">
        <f>AX85*AX86</f>
        <v>15276.958593750001</v>
      </c>
      <c r="AZ87" s="282" t="s">
        <v>152</v>
      </c>
      <c r="BA87" s="283"/>
      <c r="BB87" s="284"/>
      <c r="BC87" s="285">
        <f>BC85*BC86</f>
        <v>15902.885625000001</v>
      </c>
      <c r="BE87" s="282" t="s">
        <v>152</v>
      </c>
      <c r="BF87" s="283"/>
      <c r="BG87" s="284"/>
      <c r="BH87" s="285">
        <f>BH85*BH86</f>
        <v>14890.008750000001</v>
      </c>
      <c r="BJ87" s="282" t="s">
        <v>152</v>
      </c>
      <c r="BK87" s="283"/>
      <c r="BL87" s="284"/>
      <c r="BM87" s="285">
        <f>BM85*BM86</f>
        <v>7845.9360000000015</v>
      </c>
      <c r="BO87" s="282" t="s">
        <v>152</v>
      </c>
      <c r="BP87" s="283"/>
      <c r="BQ87" s="284"/>
      <c r="BR87" s="285">
        <f>BR85*BR86</f>
        <v>9579.7300000000014</v>
      </c>
      <c r="BT87" s="282" t="s">
        <v>152</v>
      </c>
      <c r="BU87" s="283"/>
      <c r="BV87" s="284"/>
      <c r="BW87" s="285">
        <f>BW85*BW86</f>
        <v>13623.475937499999</v>
      </c>
      <c r="BY87" s="282" t="s">
        <v>152</v>
      </c>
      <c r="BZ87" s="283"/>
      <c r="CA87" s="284"/>
      <c r="CB87" s="285">
        <f>CB85*CB86</f>
        <v>25177.259250000003</v>
      </c>
      <c r="CD87" s="282" t="s">
        <v>152</v>
      </c>
      <c r="CE87" s="283"/>
      <c r="CF87" s="284"/>
      <c r="CG87" s="285">
        <f>CG85*CG86</f>
        <v>35531.909999999996</v>
      </c>
      <c r="CI87" s="282" t="s">
        <v>152</v>
      </c>
      <c r="CJ87" s="283"/>
      <c r="CK87" s="284"/>
      <c r="CL87" s="285">
        <f>CL85*CL86</f>
        <v>52536.707437500001</v>
      </c>
      <c r="CN87" s="282" t="s">
        <v>152</v>
      </c>
      <c r="CO87" s="283"/>
      <c r="CP87" s="284"/>
      <c r="CQ87" s="285">
        <f>CQ85*CQ86</f>
        <v>63774.485031249998</v>
      </c>
      <c r="CS87" s="282" t="s">
        <v>152</v>
      </c>
      <c r="CT87" s="283"/>
      <c r="CU87" s="284"/>
      <c r="CV87" s="285">
        <f>CV85*CV86</f>
        <v>71397.637499999997</v>
      </c>
      <c r="CX87" s="124"/>
      <c r="CY87" s="297"/>
      <c r="DB87" s="275"/>
      <c r="DC87" s="70"/>
      <c r="DD87" s="114"/>
      <c r="DE87" s="114"/>
      <c r="DF87" s="114"/>
      <c r="DG87" s="70"/>
      <c r="DH87" s="114"/>
      <c r="DI87" s="114"/>
      <c r="DJ87" s="70"/>
      <c r="DK87" s="114"/>
      <c r="DL87" s="70"/>
      <c r="DM87" s="70"/>
      <c r="DN87" s="70"/>
      <c r="DO87" s="70"/>
      <c r="DP87" s="70"/>
    </row>
    <row r="88" spans="1:120" ht="15" thickBot="1" x14ac:dyDescent="0.35">
      <c r="A88" s="55"/>
      <c r="B88" s="55"/>
      <c r="C88" s="55"/>
      <c r="D88" s="55"/>
      <c r="E88" s="55"/>
      <c r="F88" s="55"/>
      <c r="G88" s="55"/>
      <c r="H88" s="55"/>
      <c r="I88" s="55"/>
      <c r="J88" s="55"/>
      <c r="K88" s="55"/>
      <c r="L88" s="55"/>
      <c r="M88" s="55"/>
      <c r="N88" s="55"/>
      <c r="O88" s="55"/>
      <c r="P88" s="55"/>
      <c r="Q88" s="55"/>
      <c r="R88" s="55"/>
      <c r="S88" s="130"/>
      <c r="T88" s="130"/>
      <c r="U88" s="130"/>
      <c r="V88" s="130"/>
      <c r="W88" s="55"/>
      <c r="X88" s="130"/>
      <c r="Y88" s="55"/>
      <c r="Z88" s="439"/>
      <c r="AA88" s="440"/>
      <c r="AB88" s="393"/>
      <c r="AC88" s="393"/>
      <c r="AD88" s="393"/>
      <c r="AE88" s="393"/>
      <c r="AF88" s="393"/>
      <c r="AG88" s="130"/>
      <c r="AH88" s="130"/>
      <c r="AI88" s="130"/>
      <c r="AJ88" s="130"/>
      <c r="AK88" s="130"/>
      <c r="AO88" s="298" t="s">
        <v>71</v>
      </c>
      <c r="AP88" s="287" t="s">
        <v>153</v>
      </c>
      <c r="AQ88" s="288"/>
      <c r="AR88" s="289"/>
      <c r="AS88" s="290">
        <f>AS85+AS87</f>
        <v>34321.828138020835</v>
      </c>
      <c r="AU88" s="287" t="s">
        <v>153</v>
      </c>
      <c r="AV88" s="288"/>
      <c r="AW88" s="289"/>
      <c r="AX88" s="290">
        <f>AX85+AX87</f>
        <v>109026.95859374999</v>
      </c>
      <c r="AZ88" s="287" t="s">
        <v>153</v>
      </c>
      <c r="BA88" s="288"/>
      <c r="BB88" s="289"/>
      <c r="BC88" s="290">
        <f>BC85+BC87</f>
        <v>84652.885624999995</v>
      </c>
      <c r="BE88" s="287" t="s">
        <v>153</v>
      </c>
      <c r="BF88" s="288"/>
      <c r="BG88" s="289"/>
      <c r="BH88" s="290">
        <f>BH85+BH87</f>
        <v>64890.008750000001</v>
      </c>
      <c r="BJ88" s="287" t="s">
        <v>153</v>
      </c>
      <c r="BK88" s="288"/>
      <c r="BL88" s="289"/>
      <c r="BM88" s="290">
        <f>BM85+BM87</f>
        <v>31179.269333333334</v>
      </c>
      <c r="BO88" s="287" t="s">
        <v>153</v>
      </c>
      <c r="BP88" s="288"/>
      <c r="BQ88" s="289"/>
      <c r="BR88" s="290">
        <f>BR85+BR87</f>
        <v>36246.396666666675</v>
      </c>
      <c r="BT88" s="287" t="s">
        <v>153</v>
      </c>
      <c r="BU88" s="288"/>
      <c r="BV88" s="289"/>
      <c r="BW88" s="290">
        <f>BW85+BW87</f>
        <v>49040.142604166664</v>
      </c>
      <c r="BY88" s="287" t="s">
        <v>153</v>
      </c>
      <c r="BZ88" s="288"/>
      <c r="CA88" s="289"/>
      <c r="CB88" s="290">
        <f>CB85+CB87</f>
        <v>81843.925916666674</v>
      </c>
      <c r="CD88" s="287" t="s">
        <v>153</v>
      </c>
      <c r="CE88" s="288"/>
      <c r="CF88" s="289"/>
      <c r="CG88" s="290">
        <f>CG85+CG87</f>
        <v>110531.91</v>
      </c>
      <c r="CI88" s="287" t="s">
        <v>153</v>
      </c>
      <c r="CJ88" s="288"/>
      <c r="CK88" s="289"/>
      <c r="CL88" s="290">
        <f>CL85+CL87</f>
        <v>150036.70743750001</v>
      </c>
      <c r="CN88" s="287" t="s">
        <v>153</v>
      </c>
      <c r="CO88" s="288"/>
      <c r="CP88" s="289"/>
      <c r="CQ88" s="290">
        <f>CQ85+CQ87</f>
        <v>174607.81836458331</v>
      </c>
      <c r="CS88" s="287" t="s">
        <v>153</v>
      </c>
      <c r="CT88" s="288"/>
      <c r="CU88" s="289"/>
      <c r="CV88" s="290">
        <f>CV85+CV87</f>
        <v>188064.30416666664</v>
      </c>
      <c r="CX88" s="291">
        <f>AS88+AX88+BC88+BH88+BM88+BR88+BW88+CB88+CG88+CL88+CQ88+CV88</f>
        <v>1114442.155596354</v>
      </c>
      <c r="CY88" s="299" t="s">
        <v>71</v>
      </c>
      <c r="DB88" s="275"/>
      <c r="DC88" s="70"/>
      <c r="DD88" s="114"/>
      <c r="DE88" s="114"/>
      <c r="DF88" s="114"/>
      <c r="DG88" s="70"/>
      <c r="DH88" s="114"/>
      <c r="DI88" s="114"/>
      <c r="DJ88" s="70"/>
      <c r="DK88" s="114"/>
      <c r="DL88" s="70"/>
      <c r="DM88" s="70"/>
      <c r="DN88" s="70"/>
      <c r="DO88" s="70"/>
      <c r="DP88" s="70"/>
    </row>
    <row r="89" spans="1:120" x14ac:dyDescent="0.3">
      <c r="A89" s="55"/>
      <c r="B89" s="55"/>
      <c r="C89" s="55"/>
      <c r="D89" s="55"/>
      <c r="E89" s="55"/>
      <c r="F89" s="55"/>
      <c r="G89" s="55"/>
      <c r="H89" s="55"/>
      <c r="I89" s="55"/>
      <c r="J89" s="55"/>
      <c r="K89" s="55"/>
      <c r="L89" s="55"/>
      <c r="M89" s="55"/>
      <c r="N89" s="55"/>
      <c r="O89" s="55"/>
      <c r="P89" s="55"/>
      <c r="Q89" s="55"/>
      <c r="R89" s="55"/>
      <c r="S89" s="130"/>
      <c r="T89" s="130"/>
      <c r="U89" s="130"/>
      <c r="V89" s="130"/>
      <c r="W89" s="55"/>
      <c r="X89" s="130"/>
      <c r="Y89" s="55"/>
      <c r="Z89" s="439"/>
      <c r="AA89" s="440"/>
      <c r="AB89" s="393"/>
      <c r="AC89" s="393"/>
      <c r="AD89" s="393"/>
      <c r="AE89" s="393"/>
      <c r="AF89" s="393"/>
      <c r="AG89" s="130"/>
      <c r="AH89" s="130"/>
      <c r="AI89" s="130"/>
      <c r="AJ89" s="130"/>
      <c r="AK89" s="130"/>
      <c r="AO89" s="296"/>
      <c r="BZ89" s="121"/>
      <c r="CB89" s="121"/>
      <c r="CE89" s="121"/>
      <c r="CG89" s="121"/>
      <c r="CL89" s="52"/>
      <c r="CX89" s="171"/>
      <c r="CY89" s="297"/>
      <c r="DB89" s="275"/>
      <c r="DC89" s="70"/>
      <c r="DD89" s="114"/>
      <c r="DE89" s="114"/>
      <c r="DF89" s="114"/>
      <c r="DG89" s="70"/>
      <c r="DH89" s="114"/>
      <c r="DI89" s="114"/>
      <c r="DJ89" s="70"/>
      <c r="DK89" s="114"/>
      <c r="DL89" s="70"/>
      <c r="DM89" s="70"/>
      <c r="DN89" s="70"/>
      <c r="DO89" s="70"/>
      <c r="DP89" s="70"/>
    </row>
    <row r="90" spans="1:120" ht="15" thickBot="1" x14ac:dyDescent="0.35">
      <c r="A90" s="55"/>
      <c r="B90" s="55"/>
      <c r="C90" s="55"/>
      <c r="D90" s="55"/>
      <c r="E90" s="55"/>
      <c r="F90" s="55"/>
      <c r="G90" s="55"/>
      <c r="H90" s="55"/>
      <c r="I90" s="55"/>
      <c r="J90" s="55"/>
      <c r="K90" s="55"/>
      <c r="L90" s="55"/>
      <c r="M90" s="55"/>
      <c r="N90" s="55"/>
      <c r="O90" s="55"/>
      <c r="P90" s="55"/>
      <c r="Q90" s="55"/>
      <c r="R90" s="55"/>
      <c r="S90" s="130"/>
      <c r="T90" s="130"/>
      <c r="U90" s="130"/>
      <c r="V90" s="130"/>
      <c r="W90" s="55"/>
      <c r="X90" s="130"/>
      <c r="Y90" s="55"/>
      <c r="Z90" s="439"/>
      <c r="AA90" s="440"/>
      <c r="AB90" s="393"/>
      <c r="AC90" s="393"/>
      <c r="AD90" s="393"/>
      <c r="AE90" s="393"/>
      <c r="AF90" s="393"/>
      <c r="AG90" s="130"/>
      <c r="AH90" s="130"/>
      <c r="AI90" s="130"/>
      <c r="AJ90" s="130"/>
      <c r="AK90" s="130"/>
      <c r="AO90" s="300" t="s">
        <v>0</v>
      </c>
      <c r="AP90" s="59" t="s">
        <v>0</v>
      </c>
      <c r="AU90" s="59" t="s">
        <v>0</v>
      </c>
      <c r="AZ90" s="59" t="s">
        <v>0</v>
      </c>
      <c r="BE90" s="59" t="s">
        <v>0</v>
      </c>
      <c r="BJ90" s="59" t="s">
        <v>0</v>
      </c>
      <c r="BO90" s="59" t="s">
        <v>0</v>
      </c>
      <c r="BT90" s="59" t="s">
        <v>0</v>
      </c>
      <c r="BY90" s="59" t="s">
        <v>0</v>
      </c>
      <c r="BZ90" s="121"/>
      <c r="CB90" s="121"/>
      <c r="CD90" s="59" t="s">
        <v>0</v>
      </c>
      <c r="CE90" s="121"/>
      <c r="CG90" s="121"/>
      <c r="CI90" s="59" t="s">
        <v>0</v>
      </c>
      <c r="CL90" s="52"/>
      <c r="CN90" s="59" t="s">
        <v>0</v>
      </c>
      <c r="CS90" s="59" t="s">
        <v>0</v>
      </c>
      <c r="CX90" s="179"/>
      <c r="CY90" s="301" t="s">
        <v>0</v>
      </c>
      <c r="DB90" s="275"/>
      <c r="DC90" s="70"/>
      <c r="DD90" s="114"/>
      <c r="DE90" s="114"/>
      <c r="DF90" s="114"/>
      <c r="DG90" s="70"/>
      <c r="DH90" s="114"/>
      <c r="DI90" s="114"/>
      <c r="DJ90" s="70"/>
      <c r="DK90" s="114"/>
      <c r="DL90" s="70"/>
      <c r="DM90" s="70"/>
      <c r="DN90" s="70"/>
      <c r="DO90" s="70"/>
      <c r="DP90" s="70"/>
    </row>
    <row r="91" spans="1:120" x14ac:dyDescent="0.3">
      <c r="A91" s="55"/>
      <c r="B91" s="55"/>
      <c r="C91" s="55"/>
      <c r="D91" s="55"/>
      <c r="E91" s="55"/>
      <c r="F91" s="55"/>
      <c r="G91" s="55"/>
      <c r="H91" s="55"/>
      <c r="I91" s="55"/>
      <c r="J91" s="55"/>
      <c r="K91" s="55"/>
      <c r="L91" s="55"/>
      <c r="M91" s="55"/>
      <c r="N91" s="55"/>
      <c r="O91" s="55"/>
      <c r="P91" s="55"/>
      <c r="Q91" s="55"/>
      <c r="R91" s="55"/>
      <c r="S91" s="130"/>
      <c r="T91" s="130"/>
      <c r="U91" s="130"/>
      <c r="V91" s="130"/>
      <c r="W91" s="55"/>
      <c r="X91" s="130"/>
      <c r="Y91" s="55"/>
      <c r="Z91" s="439"/>
      <c r="AA91" s="440"/>
      <c r="AB91" s="393"/>
      <c r="AC91" s="393"/>
      <c r="AD91" s="393"/>
      <c r="AE91" s="393"/>
      <c r="AF91" s="393"/>
      <c r="AG91" s="130"/>
      <c r="AH91" s="130"/>
      <c r="AI91" s="130"/>
      <c r="AJ91" s="130"/>
      <c r="AK91" s="130"/>
      <c r="AO91" s="302"/>
      <c r="AP91" s="55"/>
      <c r="AU91" s="55"/>
      <c r="AZ91" s="55"/>
      <c r="BE91" s="55"/>
      <c r="BJ91" s="55"/>
      <c r="BO91" s="55"/>
      <c r="BT91" s="55"/>
      <c r="BY91" s="55"/>
      <c r="BZ91" s="121"/>
      <c r="CB91" s="121"/>
      <c r="CD91" s="55"/>
      <c r="CE91" s="121"/>
      <c r="CG91" s="121"/>
      <c r="CI91" s="55"/>
      <c r="CL91" s="52"/>
      <c r="CN91" s="55"/>
      <c r="CS91" s="55"/>
      <c r="CX91" s="171"/>
      <c r="CY91" s="303"/>
      <c r="DB91" s="275"/>
      <c r="DC91" s="70"/>
      <c r="DD91" s="114"/>
      <c r="DE91" s="114"/>
      <c r="DF91" s="114"/>
      <c r="DG91" s="70"/>
      <c r="DH91" s="114"/>
      <c r="DI91" s="114"/>
      <c r="DJ91" s="70"/>
      <c r="DK91" s="114"/>
      <c r="DL91" s="70"/>
      <c r="DM91" s="70"/>
      <c r="DN91" s="70"/>
      <c r="DO91" s="70"/>
      <c r="DP91" s="70"/>
    </row>
    <row r="92" spans="1:120" ht="15" thickBot="1" x14ac:dyDescent="0.35">
      <c r="A92" s="55"/>
      <c r="B92" s="55"/>
      <c r="C92" s="55"/>
      <c r="D92" s="55"/>
      <c r="E92" s="55"/>
      <c r="F92" s="55"/>
      <c r="G92" s="55"/>
      <c r="H92" s="55"/>
      <c r="I92" s="55"/>
      <c r="J92" s="55"/>
      <c r="K92" s="55"/>
      <c r="L92" s="55"/>
      <c r="M92" s="55"/>
      <c r="N92" s="55"/>
      <c r="O92" s="55"/>
      <c r="P92" s="55"/>
      <c r="Q92" s="55"/>
      <c r="R92" s="55"/>
      <c r="S92" s="130"/>
      <c r="T92" s="130"/>
      <c r="U92" s="130"/>
      <c r="V92" s="130"/>
      <c r="W92" s="55"/>
      <c r="X92" s="130"/>
      <c r="Y92" s="55"/>
      <c r="Z92" s="439"/>
      <c r="AA92" s="440"/>
      <c r="AB92" s="393"/>
      <c r="AC92" s="393"/>
      <c r="AD92" s="393"/>
      <c r="AE92" s="393"/>
      <c r="AF92" s="393"/>
      <c r="AG92" s="130"/>
      <c r="AH92" s="130"/>
      <c r="AI92" s="130"/>
      <c r="AJ92" s="130"/>
      <c r="AK92" s="130"/>
      <c r="AO92" s="304" t="s">
        <v>35</v>
      </c>
      <c r="AP92" s="51" t="s">
        <v>35</v>
      </c>
      <c r="AQ92" s="584">
        <f>AV209</f>
        <v>25585.546875</v>
      </c>
      <c r="AR92" s="123">
        <v>0</v>
      </c>
      <c r="AS92" s="121">
        <f>AQ92*AR92</f>
        <v>0</v>
      </c>
      <c r="AU92" s="51" t="s">
        <v>35</v>
      </c>
      <c r="AV92" s="121">
        <f>AV210</f>
        <v>27413.0859375</v>
      </c>
      <c r="AW92" s="123">
        <v>1</v>
      </c>
      <c r="AX92" s="121">
        <f>AV92*AW92</f>
        <v>27413.0859375</v>
      </c>
      <c r="AZ92" s="51" t="s">
        <v>35</v>
      </c>
      <c r="BA92" s="121">
        <f>AV211</f>
        <v>20102.9296875</v>
      </c>
      <c r="BB92" s="123">
        <v>1</v>
      </c>
      <c r="BC92" s="121">
        <f>BA92*BB92</f>
        <v>20102.9296875</v>
      </c>
      <c r="BE92" s="51" t="s">
        <v>35</v>
      </c>
      <c r="BF92" s="121">
        <f>AV212</f>
        <v>14620.3125</v>
      </c>
      <c r="BG92" s="123">
        <v>1</v>
      </c>
      <c r="BH92" s="121">
        <f>BF92*BG92</f>
        <v>14620.3125</v>
      </c>
      <c r="BJ92" s="51" t="s">
        <v>35</v>
      </c>
      <c r="BK92" s="121">
        <f>AV213</f>
        <v>8223.92578125</v>
      </c>
      <c r="BL92" s="123">
        <v>2</v>
      </c>
      <c r="BM92" s="121">
        <f>BK92*BL92</f>
        <v>16447.8515625</v>
      </c>
      <c r="BO92" s="51" t="s">
        <v>35</v>
      </c>
      <c r="BP92" s="121">
        <f>AV214</f>
        <v>8223.92578125</v>
      </c>
      <c r="BQ92" s="123">
        <v>2</v>
      </c>
      <c r="BR92" s="121">
        <f>BP92*BQ92</f>
        <v>16447.8515625</v>
      </c>
      <c r="BT92" s="51" t="s">
        <v>35</v>
      </c>
      <c r="BU92" s="121">
        <f>AV203</f>
        <v>9137.6953125</v>
      </c>
      <c r="BV92" s="123">
        <v>2</v>
      </c>
      <c r="BW92" s="121">
        <f>BU92*BV92</f>
        <v>18275.390625</v>
      </c>
      <c r="BY92" s="59" t="s">
        <v>35</v>
      </c>
      <c r="BZ92" s="121">
        <f>AV204</f>
        <v>14620.3125</v>
      </c>
      <c r="CA92" s="123">
        <v>3</v>
      </c>
      <c r="CB92" s="121">
        <f>BZ92*CA92</f>
        <v>43860.9375</v>
      </c>
      <c r="CD92" s="51" t="s">
        <v>35</v>
      </c>
      <c r="CE92" s="121">
        <f>AV205</f>
        <v>18275.390625</v>
      </c>
      <c r="CF92" s="123">
        <v>3</v>
      </c>
      <c r="CG92" s="121">
        <f>CE92*CF92</f>
        <v>54826.171875</v>
      </c>
      <c r="CI92" s="51" t="s">
        <v>35</v>
      </c>
      <c r="CJ92" s="121">
        <f>AV206</f>
        <v>21930.46875</v>
      </c>
      <c r="CK92" s="123">
        <v>3</v>
      </c>
      <c r="CL92" s="121">
        <f>CJ92*CK92</f>
        <v>65791.40625</v>
      </c>
      <c r="CN92" s="51" t="s">
        <v>35</v>
      </c>
      <c r="CO92" s="121">
        <f>AV207</f>
        <v>25585.546875</v>
      </c>
      <c r="CP92" s="123">
        <v>4</v>
      </c>
      <c r="CQ92" s="121">
        <f>CO92*CP92</f>
        <v>102342.1875</v>
      </c>
      <c r="CS92" s="51" t="s">
        <v>35</v>
      </c>
      <c r="CT92" s="121">
        <f>AV208</f>
        <v>25585.546875</v>
      </c>
      <c r="CU92" s="123">
        <f>CU43</f>
        <v>4</v>
      </c>
      <c r="CV92" s="121">
        <f>CT92*CU92</f>
        <v>102342.1875</v>
      </c>
      <c r="CX92" s="215">
        <f>AS92+AX92+BC92+BH92+BM92+BR92+BW92+CB92+CG92+CL92+CQ92+CV92</f>
        <v>482470.3125</v>
      </c>
      <c r="CY92" s="305" t="s">
        <v>35</v>
      </c>
      <c r="DB92" s="275"/>
      <c r="DC92" s="70"/>
      <c r="DD92" s="114"/>
      <c r="DE92" s="114"/>
      <c r="DF92" s="114"/>
      <c r="DG92" s="70"/>
      <c r="DH92" s="114"/>
      <c r="DI92" s="114"/>
      <c r="DJ92" s="70"/>
      <c r="DK92" s="114"/>
      <c r="DL92" s="70"/>
      <c r="DM92" s="70"/>
      <c r="DN92" s="70"/>
      <c r="DO92" s="70"/>
      <c r="DP92" s="70"/>
    </row>
    <row r="93" spans="1:120" x14ac:dyDescent="0.3">
      <c r="A93" s="55"/>
      <c r="B93" s="55"/>
      <c r="C93" s="55"/>
      <c r="D93" s="55"/>
      <c r="E93" s="55"/>
      <c r="F93" s="55"/>
      <c r="G93" s="55"/>
      <c r="H93" s="55"/>
      <c r="I93" s="55"/>
      <c r="J93" s="55"/>
      <c r="K93" s="55"/>
      <c r="L93" s="55"/>
      <c r="M93" s="55"/>
      <c r="N93" s="55"/>
      <c r="O93" s="55"/>
      <c r="P93" s="55"/>
      <c r="Q93" s="55"/>
      <c r="R93" s="55"/>
      <c r="S93" s="130"/>
      <c r="T93" s="130"/>
      <c r="U93" s="130"/>
      <c r="V93" s="130"/>
      <c r="W93" s="55"/>
      <c r="X93" s="130"/>
      <c r="Y93" s="55"/>
      <c r="Z93" s="439"/>
      <c r="AA93" s="440"/>
      <c r="AB93" s="393"/>
      <c r="AC93" s="393"/>
      <c r="AD93" s="393"/>
      <c r="AE93" s="393"/>
      <c r="AF93" s="393"/>
      <c r="AG93" s="130"/>
      <c r="AH93" s="130"/>
      <c r="AI93" s="130"/>
      <c r="AJ93" s="130"/>
      <c r="AK93" s="130"/>
      <c r="AO93" s="306"/>
      <c r="AP93" s="519" t="s">
        <v>122</v>
      </c>
      <c r="AQ93" s="520">
        <f>AQ76</f>
        <v>0.18156115</v>
      </c>
      <c r="AR93" s="521">
        <v>0.3</v>
      </c>
      <c r="AS93" s="520">
        <f>AQ93*AR93</f>
        <v>5.4468345000000001E-2</v>
      </c>
      <c r="AU93" s="519" t="s">
        <v>122</v>
      </c>
      <c r="AV93" s="520">
        <f>AV76</f>
        <v>0.21727230000000003</v>
      </c>
      <c r="AW93" s="521">
        <v>0.3</v>
      </c>
      <c r="AX93" s="520">
        <f>AV93*AW93</f>
        <v>6.518169E-2</v>
      </c>
      <c r="AZ93" s="519" t="s">
        <v>122</v>
      </c>
      <c r="BA93" s="520">
        <f>BA76</f>
        <v>0.30841960000000002</v>
      </c>
      <c r="BB93" s="521">
        <v>0.3</v>
      </c>
      <c r="BC93" s="520">
        <f>BA93*BB93</f>
        <v>9.2525880000000005E-2</v>
      </c>
      <c r="BE93" s="519" t="s">
        <v>122</v>
      </c>
      <c r="BF93" s="520">
        <f>BF76</f>
        <v>0.3970669</v>
      </c>
      <c r="BG93" s="521">
        <v>0.3</v>
      </c>
      <c r="BH93" s="520">
        <f>BF93*BG93</f>
        <v>0.11912006999999999</v>
      </c>
      <c r="BJ93" s="519" t="s">
        <v>122</v>
      </c>
      <c r="BK93" s="520">
        <f>BK76</f>
        <v>0.44833920000000005</v>
      </c>
      <c r="BL93" s="521">
        <v>0.3</v>
      </c>
      <c r="BM93" s="520">
        <f>BK93*BL93</f>
        <v>0.13450176</v>
      </c>
      <c r="BO93" s="519" t="s">
        <v>122</v>
      </c>
      <c r="BP93" s="520">
        <f>BP76</f>
        <v>0.47898649999999998</v>
      </c>
      <c r="BQ93" s="521">
        <v>0.3</v>
      </c>
      <c r="BR93" s="520">
        <f>BP93*BQ93</f>
        <v>0.14369594999999999</v>
      </c>
      <c r="BT93" s="519" t="s">
        <v>122</v>
      </c>
      <c r="BU93" s="520">
        <f>BU76</f>
        <v>0.5128838</v>
      </c>
      <c r="BV93" s="521">
        <v>0.3</v>
      </c>
      <c r="BW93" s="520">
        <f>BU93*BV93</f>
        <v>0.15386513999999998</v>
      </c>
      <c r="BY93" s="519" t="s">
        <v>122</v>
      </c>
      <c r="BZ93" s="520">
        <f>BZ76</f>
        <v>0.59240609999999994</v>
      </c>
      <c r="CA93" s="521">
        <v>0.3</v>
      </c>
      <c r="CB93" s="520">
        <f>BZ93*CA93</f>
        <v>0.17772182999999997</v>
      </c>
      <c r="CD93" s="519" t="s">
        <v>122</v>
      </c>
      <c r="CE93" s="520">
        <f>CE76</f>
        <v>0.63167839999999997</v>
      </c>
      <c r="CF93" s="521">
        <v>0.3</v>
      </c>
      <c r="CG93" s="520">
        <f>CE93*CF93</f>
        <v>0.18950351999999998</v>
      </c>
      <c r="CI93" s="519" t="s">
        <v>122</v>
      </c>
      <c r="CJ93" s="520">
        <f>CJ76</f>
        <v>0.7184507</v>
      </c>
      <c r="CK93" s="521">
        <v>0.3</v>
      </c>
      <c r="CL93" s="520">
        <f>CJ93*CK93</f>
        <v>0.21553521</v>
      </c>
      <c r="CN93" s="519" t="s">
        <v>122</v>
      </c>
      <c r="CO93" s="520">
        <f>CO76</f>
        <v>0.76721185000000003</v>
      </c>
      <c r="CP93" s="521">
        <v>0.3</v>
      </c>
      <c r="CQ93" s="520">
        <f>CO93*CP93</f>
        <v>0.23016355499999999</v>
      </c>
      <c r="CS93" s="519" t="s">
        <v>122</v>
      </c>
      <c r="CT93" s="520">
        <f>CT76</f>
        <v>0.81597300000000006</v>
      </c>
      <c r="CU93" s="521">
        <v>0.3</v>
      </c>
      <c r="CV93" s="520">
        <f>CT93*CU93</f>
        <v>0.24479190000000001</v>
      </c>
      <c r="CX93" s="124"/>
      <c r="CY93" s="307"/>
      <c r="DB93" s="275"/>
      <c r="DC93" s="70"/>
      <c r="DD93" s="114"/>
      <c r="DE93" s="114"/>
      <c r="DF93" s="114"/>
      <c r="DG93" s="70"/>
      <c r="DH93" s="114"/>
      <c r="DI93" s="114"/>
      <c r="DJ93" s="70"/>
      <c r="DK93" s="114"/>
      <c r="DL93" s="70"/>
      <c r="DM93" s="70"/>
      <c r="DN93" s="70"/>
      <c r="DO93" s="70"/>
      <c r="DP93" s="70"/>
    </row>
    <row r="94" spans="1:120" x14ac:dyDescent="0.3">
      <c r="A94" s="55"/>
      <c r="B94" s="55"/>
      <c r="C94" s="55"/>
      <c r="D94" s="55"/>
      <c r="E94" s="55"/>
      <c r="F94" s="55"/>
      <c r="G94" s="55"/>
      <c r="H94" s="55"/>
      <c r="I94" s="55"/>
      <c r="J94" s="55"/>
      <c r="K94" s="55"/>
      <c r="L94" s="55"/>
      <c r="M94" s="55"/>
      <c r="N94" s="55"/>
      <c r="O94" s="55"/>
      <c r="P94" s="55"/>
      <c r="Q94" s="55"/>
      <c r="R94" s="55"/>
      <c r="S94" s="130"/>
      <c r="T94" s="130"/>
      <c r="U94" s="130"/>
      <c r="V94" s="130"/>
      <c r="W94" s="55"/>
      <c r="X94" s="130"/>
      <c r="Y94" s="55"/>
      <c r="Z94" s="439"/>
      <c r="AA94" s="440"/>
      <c r="AB94" s="393"/>
      <c r="AC94" s="393"/>
      <c r="AD94" s="393"/>
      <c r="AE94" s="393"/>
      <c r="AF94" s="393"/>
      <c r="AG94" s="130"/>
      <c r="AH94" s="130"/>
      <c r="AI94" s="130"/>
      <c r="AJ94" s="130"/>
      <c r="AK94" s="130"/>
      <c r="AO94" s="269"/>
      <c r="AP94" s="522" t="s">
        <v>152</v>
      </c>
      <c r="AQ94" s="523"/>
      <c r="AR94" s="524"/>
      <c r="AS94" s="525">
        <f>AS92*AS93</f>
        <v>0</v>
      </c>
      <c r="AU94" s="522" t="s">
        <v>152</v>
      </c>
      <c r="AV94" s="523"/>
      <c r="AW94" s="524"/>
      <c r="AX94" s="525">
        <f>AX92*AX93</f>
        <v>1786.8312695214845</v>
      </c>
      <c r="AZ94" s="522" t="s">
        <v>152</v>
      </c>
      <c r="BA94" s="523"/>
      <c r="BB94" s="524"/>
      <c r="BC94" s="525">
        <f>BC92*BC93</f>
        <v>1860.0412599140625</v>
      </c>
      <c r="BE94" s="522" t="s">
        <v>152</v>
      </c>
      <c r="BF94" s="523"/>
      <c r="BG94" s="524"/>
      <c r="BH94" s="525">
        <f>BH92*BH93</f>
        <v>1741.5726484218749</v>
      </c>
      <c r="BJ94" s="522" t="s">
        <v>152</v>
      </c>
      <c r="BK94" s="523"/>
      <c r="BL94" s="524"/>
      <c r="BM94" s="525">
        <f>BM92*BM93</f>
        <v>2212.2649833750002</v>
      </c>
      <c r="BO94" s="522" t="s">
        <v>152</v>
      </c>
      <c r="BP94" s="523"/>
      <c r="BQ94" s="524"/>
      <c r="BR94" s="525">
        <f>BR92*BR93</f>
        <v>2363.4896557324219</v>
      </c>
      <c r="BT94" s="522" t="s">
        <v>152</v>
      </c>
      <c r="BU94" s="523"/>
      <c r="BV94" s="524"/>
      <c r="BW94" s="525">
        <f>BW92*BW93</f>
        <v>2811.9455370703122</v>
      </c>
      <c r="BY94" s="522" t="s">
        <v>152</v>
      </c>
      <c r="BZ94" s="523"/>
      <c r="CA94" s="524"/>
      <c r="CB94" s="525">
        <f>CB92*CB93</f>
        <v>7795.0460780156236</v>
      </c>
      <c r="CD94" s="522" t="s">
        <v>152</v>
      </c>
      <c r="CE94" s="523"/>
      <c r="CF94" s="524"/>
      <c r="CG94" s="525">
        <f>CG92*CG93</f>
        <v>10389.7525584375</v>
      </c>
      <c r="CI94" s="522" t="s">
        <v>152</v>
      </c>
      <c r="CJ94" s="523"/>
      <c r="CK94" s="524"/>
      <c r="CL94" s="525">
        <f>CL92*CL93</f>
        <v>14180.364562289064</v>
      </c>
      <c r="CN94" s="522" t="s">
        <v>152</v>
      </c>
      <c r="CO94" s="523"/>
      <c r="CP94" s="524"/>
      <c r="CQ94" s="525">
        <f>CQ92*CQ93</f>
        <v>23555.44170147656</v>
      </c>
      <c r="CS94" s="522" t="s">
        <v>152</v>
      </c>
      <c r="CT94" s="523"/>
      <c r="CU94" s="524"/>
      <c r="CV94" s="525">
        <f>CV92*CV93</f>
        <v>25052.538528281249</v>
      </c>
      <c r="CX94" s="124"/>
      <c r="CY94" s="270"/>
      <c r="DB94" s="275"/>
      <c r="DC94" s="70"/>
      <c r="DD94" s="114"/>
      <c r="DE94" s="114"/>
      <c r="DF94" s="114"/>
      <c r="DG94" s="70"/>
      <c r="DH94" s="114"/>
      <c r="DI94" s="114"/>
      <c r="DJ94" s="70"/>
      <c r="DK94" s="114"/>
      <c r="DL94" s="70"/>
      <c r="DM94" s="70"/>
      <c r="DN94" s="70"/>
      <c r="DO94" s="70"/>
      <c r="DP94" s="70"/>
    </row>
    <row r="95" spans="1:120" ht="15" thickBot="1" x14ac:dyDescent="0.35">
      <c r="A95" s="55"/>
      <c r="B95" s="55"/>
      <c r="C95" s="55"/>
      <c r="D95" s="55"/>
      <c r="E95" s="55"/>
      <c r="F95" s="55"/>
      <c r="G95" s="55"/>
      <c r="H95" s="55"/>
      <c r="I95" s="55"/>
      <c r="J95" s="55"/>
      <c r="K95" s="55"/>
      <c r="L95" s="55"/>
      <c r="M95" s="55"/>
      <c r="N95" s="55"/>
      <c r="O95" s="55"/>
      <c r="P95" s="55"/>
      <c r="Q95" s="55"/>
      <c r="R95" s="55"/>
      <c r="S95" s="130"/>
      <c r="T95" s="130"/>
      <c r="U95" s="130"/>
      <c r="V95" s="130"/>
      <c r="W95" s="55"/>
      <c r="X95" s="130"/>
      <c r="Y95" s="55"/>
      <c r="Z95" s="439"/>
      <c r="AA95" s="440"/>
      <c r="AB95" s="393"/>
      <c r="AC95" s="393"/>
      <c r="AD95" s="393"/>
      <c r="AE95" s="393"/>
      <c r="AF95" s="393"/>
      <c r="AG95" s="130"/>
      <c r="AH95" s="130"/>
      <c r="AI95" s="130"/>
      <c r="AJ95" s="130"/>
      <c r="AK95" s="130"/>
      <c r="AO95" s="244" t="s">
        <v>129</v>
      </c>
      <c r="AP95" s="526" t="s">
        <v>153</v>
      </c>
      <c r="AQ95" s="527"/>
      <c r="AR95" s="528"/>
      <c r="AS95" s="254">
        <f>AS92+AS94</f>
        <v>0</v>
      </c>
      <c r="AU95" s="526" t="s">
        <v>153</v>
      </c>
      <c r="AV95" s="527"/>
      <c r="AW95" s="528"/>
      <c r="AX95" s="254">
        <f>AX92+AX94</f>
        <v>29199.917207021485</v>
      </c>
      <c r="AZ95" s="526" t="s">
        <v>153</v>
      </c>
      <c r="BA95" s="527"/>
      <c r="BB95" s="528"/>
      <c r="BC95" s="254">
        <f>BC92+BC94</f>
        <v>21962.970947414062</v>
      </c>
      <c r="BE95" s="526" t="s">
        <v>153</v>
      </c>
      <c r="BF95" s="527"/>
      <c r="BG95" s="528"/>
      <c r="BH95" s="254">
        <f>BH92+BH94</f>
        <v>16361.885148421876</v>
      </c>
      <c r="BJ95" s="526" t="s">
        <v>153</v>
      </c>
      <c r="BK95" s="527"/>
      <c r="BL95" s="528"/>
      <c r="BM95" s="254">
        <f>BM92+BM94</f>
        <v>18660.116545875</v>
      </c>
      <c r="BO95" s="526" t="s">
        <v>153</v>
      </c>
      <c r="BP95" s="527"/>
      <c r="BQ95" s="528"/>
      <c r="BR95" s="254">
        <f>BR92+BR94</f>
        <v>18811.341218232421</v>
      </c>
      <c r="BT95" s="526" t="s">
        <v>153</v>
      </c>
      <c r="BU95" s="527"/>
      <c r="BV95" s="528"/>
      <c r="BW95" s="254">
        <f>BW92+BW94</f>
        <v>21087.336162070311</v>
      </c>
      <c r="BY95" s="526" t="s">
        <v>153</v>
      </c>
      <c r="BZ95" s="527"/>
      <c r="CA95" s="528"/>
      <c r="CB95" s="254">
        <f>CB92+CB94</f>
        <v>51655.983578015621</v>
      </c>
      <c r="CD95" s="526" t="s">
        <v>153</v>
      </c>
      <c r="CE95" s="527"/>
      <c r="CF95" s="528"/>
      <c r="CG95" s="254">
        <f>CG92+CG94</f>
        <v>65215.924433437496</v>
      </c>
      <c r="CI95" s="526" t="s">
        <v>153</v>
      </c>
      <c r="CJ95" s="527"/>
      <c r="CK95" s="528"/>
      <c r="CL95" s="254">
        <f>CL92+CL94</f>
        <v>79971.770812289062</v>
      </c>
      <c r="CN95" s="526" t="s">
        <v>153</v>
      </c>
      <c r="CO95" s="527"/>
      <c r="CP95" s="528"/>
      <c r="CQ95" s="254">
        <f>CQ92+CQ94</f>
        <v>125897.62920147656</v>
      </c>
      <c r="CS95" s="526" t="s">
        <v>153</v>
      </c>
      <c r="CT95" s="527"/>
      <c r="CU95" s="528"/>
      <c r="CV95" s="254">
        <f>CV92+CV94</f>
        <v>127394.72602828125</v>
      </c>
      <c r="CX95" s="255">
        <f>AS95+AX95+BC95+BH95+BM95+BR95+BW95+CB95+CG95+CL95+CQ95+CV95</f>
        <v>576219.60128253512</v>
      </c>
      <c r="CY95" s="246" t="s">
        <v>129</v>
      </c>
      <c r="DB95" s="275"/>
      <c r="DC95" s="70"/>
      <c r="DD95" s="114"/>
      <c r="DE95" s="114"/>
      <c r="DF95" s="114"/>
      <c r="DG95" s="70"/>
      <c r="DH95" s="114"/>
      <c r="DI95" s="114"/>
      <c r="DJ95" s="70"/>
      <c r="DK95" s="114"/>
      <c r="DL95" s="70"/>
      <c r="DM95" s="70"/>
      <c r="DN95" s="70"/>
      <c r="DO95" s="70"/>
      <c r="DP95" s="70"/>
    </row>
    <row r="96" spans="1:120" x14ac:dyDescent="0.3">
      <c r="A96" s="55"/>
      <c r="B96" s="55"/>
      <c r="C96" s="55"/>
      <c r="D96" s="55"/>
      <c r="E96" s="55"/>
      <c r="F96" s="55"/>
      <c r="G96" s="55"/>
      <c r="H96" s="55"/>
      <c r="I96" s="55"/>
      <c r="J96" s="55"/>
      <c r="K96" s="55"/>
      <c r="L96" s="55"/>
      <c r="M96" s="55"/>
      <c r="N96" s="55"/>
      <c r="O96" s="55"/>
      <c r="P96" s="55"/>
      <c r="Q96" s="55"/>
      <c r="R96" s="55"/>
      <c r="S96" s="130"/>
      <c r="T96" s="130"/>
      <c r="U96" s="130"/>
      <c r="V96" s="130"/>
      <c r="W96" s="55"/>
      <c r="X96" s="130"/>
      <c r="Y96" s="55"/>
      <c r="Z96" s="439"/>
      <c r="AA96" s="440"/>
      <c r="AB96" s="393"/>
      <c r="AC96" s="393"/>
      <c r="AD96" s="393"/>
      <c r="AE96" s="393"/>
      <c r="AF96" s="393"/>
      <c r="AG96" s="130"/>
      <c r="AH96" s="130"/>
      <c r="AI96" s="130"/>
      <c r="AJ96" s="130"/>
      <c r="AK96" s="130"/>
      <c r="AO96" s="243"/>
      <c r="AQ96" s="52"/>
      <c r="AS96" s="53"/>
      <c r="AV96" s="52"/>
      <c r="AX96" s="53"/>
      <c r="BA96" s="52"/>
      <c r="BF96" s="52"/>
      <c r="BK96" s="52"/>
      <c r="BP96" s="52"/>
      <c r="BU96" s="52"/>
      <c r="BZ96" s="121"/>
      <c r="CB96" s="121"/>
      <c r="CE96" s="121"/>
      <c r="CG96" s="121"/>
      <c r="CJ96" s="53"/>
      <c r="CL96" s="52"/>
      <c r="CO96" s="53"/>
      <c r="CT96" s="53"/>
      <c r="CX96" s="124"/>
      <c r="CY96" s="203"/>
      <c r="DB96" s="275"/>
      <c r="DC96" s="70"/>
      <c r="DD96" s="114"/>
      <c r="DE96" s="114"/>
      <c r="DF96" s="114"/>
      <c r="DG96" s="70"/>
      <c r="DH96" s="114"/>
      <c r="DI96" s="114"/>
      <c r="DJ96" s="70"/>
      <c r="DK96" s="114"/>
      <c r="DL96" s="70"/>
      <c r="DM96" s="70"/>
      <c r="DN96" s="70"/>
      <c r="DO96" s="70"/>
      <c r="DP96" s="70"/>
    </row>
    <row r="97" spans="1:120" ht="15" thickBot="1" x14ac:dyDescent="0.35">
      <c r="A97" s="55"/>
      <c r="B97" s="55"/>
      <c r="C97" s="55"/>
      <c r="D97" s="55"/>
      <c r="E97" s="55"/>
      <c r="F97" s="55"/>
      <c r="G97" s="55"/>
      <c r="H97" s="55"/>
      <c r="I97" s="55"/>
      <c r="J97" s="55"/>
      <c r="K97" s="55"/>
      <c r="L97" s="55"/>
      <c r="M97" s="55"/>
      <c r="N97" s="55"/>
      <c r="O97" s="55"/>
      <c r="P97" s="55"/>
      <c r="Q97" s="55"/>
      <c r="R97" s="55"/>
      <c r="S97" s="130"/>
      <c r="T97" s="130"/>
      <c r="U97" s="130"/>
      <c r="V97" s="130"/>
      <c r="W97" s="55"/>
      <c r="X97" s="130"/>
      <c r="Y97" s="55"/>
      <c r="Z97" s="439"/>
      <c r="AA97" s="440"/>
      <c r="AB97" s="393"/>
      <c r="AC97" s="393"/>
      <c r="AD97" s="393"/>
      <c r="AE97" s="393"/>
      <c r="AF97" s="393"/>
      <c r="AG97" s="130"/>
      <c r="AH97" s="130"/>
      <c r="AI97" s="130"/>
      <c r="AJ97" s="130"/>
      <c r="AK97" s="130"/>
      <c r="AO97" s="304" t="s">
        <v>34</v>
      </c>
      <c r="AP97" s="51" t="s">
        <v>34</v>
      </c>
      <c r="AQ97" s="121">
        <f>AV229</f>
        <v>9333.3333333333339</v>
      </c>
      <c r="AR97" s="51">
        <v>1</v>
      </c>
      <c r="AS97" s="121">
        <f>AQ97*AR97</f>
        <v>9333.3333333333339</v>
      </c>
      <c r="AU97" s="51" t="s">
        <v>34</v>
      </c>
      <c r="AV97" s="121">
        <f>AV230</f>
        <v>10000</v>
      </c>
      <c r="AW97" s="51">
        <v>1</v>
      </c>
      <c r="AX97" s="121">
        <f>AV97*AW97</f>
        <v>10000</v>
      </c>
      <c r="AZ97" s="51" t="s">
        <v>34</v>
      </c>
      <c r="BA97" s="121">
        <f>AV231</f>
        <v>7333.3333333333339</v>
      </c>
      <c r="BB97" s="51">
        <v>1</v>
      </c>
      <c r="BC97" s="121">
        <f>BA97*BB97</f>
        <v>7333.3333333333339</v>
      </c>
      <c r="BE97" s="51" t="s">
        <v>34</v>
      </c>
      <c r="BF97" s="121">
        <f>AV232</f>
        <v>5333.3333333333339</v>
      </c>
      <c r="BG97" s="51">
        <v>2</v>
      </c>
      <c r="BH97" s="121">
        <f>BF97*BG97</f>
        <v>10666.666666666668</v>
      </c>
      <c r="BJ97" s="51" t="s">
        <v>34</v>
      </c>
      <c r="BK97" s="121">
        <f>AV233</f>
        <v>3000</v>
      </c>
      <c r="BL97" s="51">
        <v>2</v>
      </c>
      <c r="BM97" s="121">
        <f>BK97*BL97</f>
        <v>6000</v>
      </c>
      <c r="BO97" s="51" t="s">
        <v>34</v>
      </c>
      <c r="BP97" s="121">
        <f>AV234</f>
        <v>3000</v>
      </c>
      <c r="BQ97" s="51">
        <v>2</v>
      </c>
      <c r="BR97" s="121">
        <f>BP97*BQ97</f>
        <v>6000</v>
      </c>
      <c r="BT97" s="51" t="s">
        <v>34</v>
      </c>
      <c r="BU97" s="121">
        <f>AV223</f>
        <v>3333.3333333333335</v>
      </c>
      <c r="BV97" s="51">
        <v>3</v>
      </c>
      <c r="BW97" s="121">
        <f>BU97*BV97</f>
        <v>10000</v>
      </c>
      <c r="BY97" s="59" t="s">
        <v>34</v>
      </c>
      <c r="BZ97" s="121">
        <f>AV224</f>
        <v>5333.3333333333339</v>
      </c>
      <c r="CA97" s="51">
        <v>3</v>
      </c>
      <c r="CB97" s="121">
        <f>BZ97*CA97</f>
        <v>16000.000000000002</v>
      </c>
      <c r="CD97" s="51" t="s">
        <v>34</v>
      </c>
      <c r="CE97" s="121">
        <f>AV225</f>
        <v>6666.666666666667</v>
      </c>
      <c r="CF97" s="58">
        <v>3</v>
      </c>
      <c r="CG97" s="121">
        <f>CE97*CF97</f>
        <v>20000</v>
      </c>
      <c r="CI97" s="51" t="s">
        <v>34</v>
      </c>
      <c r="CJ97" s="121">
        <f>AV226</f>
        <v>8000</v>
      </c>
      <c r="CK97" s="51">
        <v>4</v>
      </c>
      <c r="CL97" s="121">
        <f>CJ97*CK97</f>
        <v>32000</v>
      </c>
      <c r="CN97" s="51" t="s">
        <v>34</v>
      </c>
      <c r="CO97" s="121">
        <f>AV227</f>
        <v>9333.3333333333339</v>
      </c>
      <c r="CP97" s="51">
        <v>4</v>
      </c>
      <c r="CQ97" s="121">
        <f>CO97*CP97</f>
        <v>37333.333333333336</v>
      </c>
      <c r="CS97" s="51" t="s">
        <v>34</v>
      </c>
      <c r="CT97" s="121">
        <f>AV228</f>
        <v>9333.3333333333339</v>
      </c>
      <c r="CU97" s="51">
        <v>4</v>
      </c>
      <c r="CV97" s="121">
        <f>CT97*CU97</f>
        <v>37333.333333333336</v>
      </c>
      <c r="CX97" s="215">
        <f>AS97+AX97+BC97+BH97+BM97+BR97+BW97+CB97+CG97+CL97+CQ97+CV97</f>
        <v>202000.00000000003</v>
      </c>
      <c r="CY97" s="305" t="s">
        <v>34</v>
      </c>
      <c r="DB97" s="275"/>
      <c r="DC97" s="70"/>
      <c r="DD97" s="114"/>
      <c r="DE97" s="114"/>
      <c r="DF97" s="114"/>
      <c r="DG97" s="70"/>
      <c r="DH97" s="114"/>
      <c r="DI97" s="114"/>
      <c r="DJ97" s="114"/>
      <c r="DK97" s="70"/>
      <c r="DL97" s="70"/>
      <c r="DM97" s="70"/>
      <c r="DN97" s="70"/>
      <c r="DO97" s="70"/>
      <c r="DP97" s="70"/>
    </row>
    <row r="98" spans="1:120" x14ac:dyDescent="0.3">
      <c r="A98" s="55"/>
      <c r="B98" s="55"/>
      <c r="C98" s="55"/>
      <c r="D98" s="55"/>
      <c r="E98" s="55"/>
      <c r="F98" s="55"/>
      <c r="G98" s="55"/>
      <c r="H98" s="55"/>
      <c r="I98" s="55"/>
      <c r="J98" s="55"/>
      <c r="K98" s="55"/>
      <c r="L98" s="55"/>
      <c r="M98" s="55"/>
      <c r="N98" s="55"/>
      <c r="O98" s="55"/>
      <c r="P98" s="55"/>
      <c r="Q98" s="55"/>
      <c r="R98" s="55"/>
      <c r="S98" s="130"/>
      <c r="T98" s="130"/>
      <c r="U98" s="130"/>
      <c r="V98" s="130"/>
      <c r="W98" s="55"/>
      <c r="X98" s="130"/>
      <c r="Y98" s="55"/>
      <c r="Z98" s="439"/>
      <c r="AA98" s="440"/>
      <c r="AB98" s="393"/>
      <c r="AC98" s="393"/>
      <c r="AD98" s="393"/>
      <c r="AE98" s="393"/>
      <c r="AF98" s="393"/>
      <c r="AG98" s="130"/>
      <c r="AH98" s="130"/>
      <c r="AI98" s="130"/>
      <c r="AJ98" s="130"/>
      <c r="AK98" s="130"/>
      <c r="AO98" s="306"/>
      <c r="AP98" s="508" t="s">
        <v>122</v>
      </c>
      <c r="AQ98" s="509">
        <f>AQ76</f>
        <v>0.18156115</v>
      </c>
      <c r="AR98" s="510">
        <v>0.3</v>
      </c>
      <c r="AS98" s="509">
        <f>AQ98*AR98</f>
        <v>5.4468345000000001E-2</v>
      </c>
      <c r="AU98" s="508" t="s">
        <v>122</v>
      </c>
      <c r="AV98" s="509">
        <f>AV76</f>
        <v>0.21727230000000003</v>
      </c>
      <c r="AW98" s="510">
        <v>0.3</v>
      </c>
      <c r="AX98" s="509">
        <f>AV98*AW98</f>
        <v>6.518169E-2</v>
      </c>
      <c r="AZ98" s="508" t="s">
        <v>122</v>
      </c>
      <c r="BA98" s="509">
        <f>BA76</f>
        <v>0.30841960000000002</v>
      </c>
      <c r="BB98" s="510">
        <v>0.3</v>
      </c>
      <c r="BC98" s="509">
        <f>BA98*BB98</f>
        <v>9.2525880000000005E-2</v>
      </c>
      <c r="BE98" s="508" t="s">
        <v>122</v>
      </c>
      <c r="BF98" s="509">
        <f>BF76</f>
        <v>0.3970669</v>
      </c>
      <c r="BG98" s="510">
        <v>0.3</v>
      </c>
      <c r="BH98" s="509">
        <f>BF98*BG98</f>
        <v>0.11912006999999999</v>
      </c>
      <c r="BJ98" s="508" t="s">
        <v>122</v>
      </c>
      <c r="BK98" s="509">
        <f>BK76</f>
        <v>0.44833920000000005</v>
      </c>
      <c r="BL98" s="510">
        <v>0.3</v>
      </c>
      <c r="BM98" s="509">
        <f>BK98*BL98</f>
        <v>0.13450176</v>
      </c>
      <c r="BO98" s="508" t="s">
        <v>122</v>
      </c>
      <c r="BP98" s="509">
        <f>BP76</f>
        <v>0.47898649999999998</v>
      </c>
      <c r="BQ98" s="510">
        <v>0.3</v>
      </c>
      <c r="BR98" s="509">
        <f>BP98*BQ98</f>
        <v>0.14369594999999999</v>
      </c>
      <c r="BT98" s="508" t="s">
        <v>122</v>
      </c>
      <c r="BU98" s="509">
        <f>BU76</f>
        <v>0.5128838</v>
      </c>
      <c r="BV98" s="510">
        <v>0.3</v>
      </c>
      <c r="BW98" s="509">
        <f>BU98*BV98</f>
        <v>0.15386513999999998</v>
      </c>
      <c r="BY98" s="508" t="s">
        <v>122</v>
      </c>
      <c r="BZ98" s="509">
        <f>BZ76</f>
        <v>0.59240609999999994</v>
      </c>
      <c r="CA98" s="510">
        <v>0.3</v>
      </c>
      <c r="CB98" s="509">
        <f>BZ98*CA98</f>
        <v>0.17772182999999997</v>
      </c>
      <c r="CD98" s="508" t="s">
        <v>122</v>
      </c>
      <c r="CE98" s="509">
        <f>CE76</f>
        <v>0.63167839999999997</v>
      </c>
      <c r="CF98" s="510">
        <v>0.45</v>
      </c>
      <c r="CG98" s="509">
        <f>CE98*CF98</f>
        <v>0.28425528</v>
      </c>
      <c r="CI98" s="508" t="s">
        <v>122</v>
      </c>
      <c r="CJ98" s="509">
        <f>CJ76</f>
        <v>0.7184507</v>
      </c>
      <c r="CK98" s="510">
        <v>0.3</v>
      </c>
      <c r="CL98" s="509">
        <f>CJ98*CK98</f>
        <v>0.21553521</v>
      </c>
      <c r="CN98" s="508" t="s">
        <v>122</v>
      </c>
      <c r="CO98" s="509">
        <f>CO76</f>
        <v>0.76721185000000003</v>
      </c>
      <c r="CP98" s="510">
        <v>0.3</v>
      </c>
      <c r="CQ98" s="509">
        <f>CO98*CP98</f>
        <v>0.23016355499999999</v>
      </c>
      <c r="CS98" s="508" t="s">
        <v>122</v>
      </c>
      <c r="CT98" s="509">
        <f>CT76</f>
        <v>0.81597300000000006</v>
      </c>
      <c r="CU98" s="510">
        <v>0.3</v>
      </c>
      <c r="CV98" s="509">
        <f>CT98*CU98</f>
        <v>0.24479190000000001</v>
      </c>
      <c r="CX98" s="124"/>
      <c r="CY98" s="307"/>
      <c r="DB98" s="275"/>
      <c r="DC98" s="70"/>
      <c r="DD98" s="114"/>
      <c r="DE98" s="114"/>
      <c r="DF98" s="114"/>
      <c r="DG98" s="70"/>
      <c r="DH98" s="114"/>
      <c r="DI98" s="114"/>
      <c r="DJ98" s="114"/>
      <c r="DK98" s="70"/>
      <c r="DL98" s="70"/>
      <c r="DM98" s="70"/>
      <c r="DN98" s="70"/>
      <c r="DO98" s="70"/>
      <c r="DP98" s="70"/>
    </row>
    <row r="99" spans="1:120" x14ac:dyDescent="0.3">
      <c r="A99" s="55"/>
      <c r="B99" s="55"/>
      <c r="C99" s="55"/>
      <c r="D99" s="55"/>
      <c r="E99" s="55"/>
      <c r="F99" s="55"/>
      <c r="G99" s="55"/>
      <c r="H99" s="55"/>
      <c r="I99" s="55"/>
      <c r="J99" s="55"/>
      <c r="K99" s="55"/>
      <c r="L99" s="55"/>
      <c r="M99" s="55"/>
      <c r="N99" s="55"/>
      <c r="O99" s="55"/>
      <c r="P99" s="55"/>
      <c r="Q99" s="55"/>
      <c r="R99" s="55"/>
      <c r="S99" s="130"/>
      <c r="T99" s="130"/>
      <c r="U99" s="130"/>
      <c r="V99" s="130"/>
      <c r="W99" s="55"/>
      <c r="X99" s="130"/>
      <c r="Y99" s="55"/>
      <c r="Z99" s="439"/>
      <c r="AA99" s="440"/>
      <c r="AB99" s="393"/>
      <c r="AC99" s="393"/>
      <c r="AD99" s="393"/>
      <c r="AE99" s="393"/>
      <c r="AF99" s="393"/>
      <c r="AG99" s="130"/>
      <c r="AH99" s="130"/>
      <c r="AI99" s="130"/>
      <c r="AJ99" s="130"/>
      <c r="AK99" s="130"/>
      <c r="AO99" s="269"/>
      <c r="AP99" s="511" t="s">
        <v>152</v>
      </c>
      <c r="AQ99" s="512"/>
      <c r="AR99" s="513"/>
      <c r="AS99" s="514">
        <f>AS97*AS98</f>
        <v>508.37122000000005</v>
      </c>
      <c r="AU99" s="511" t="s">
        <v>152</v>
      </c>
      <c r="AV99" s="512"/>
      <c r="AW99" s="513"/>
      <c r="AX99" s="514">
        <f>AX97*AX98</f>
        <v>651.81690000000003</v>
      </c>
      <c r="AZ99" s="511" t="s">
        <v>152</v>
      </c>
      <c r="BA99" s="512"/>
      <c r="BB99" s="513"/>
      <c r="BC99" s="514">
        <f>BC97*BC98</f>
        <v>678.52312000000006</v>
      </c>
      <c r="BE99" s="511" t="s">
        <v>152</v>
      </c>
      <c r="BF99" s="512"/>
      <c r="BG99" s="513"/>
      <c r="BH99" s="514">
        <f>BH97*BH98</f>
        <v>1270.6140800000001</v>
      </c>
      <c r="BJ99" s="511" t="s">
        <v>152</v>
      </c>
      <c r="BK99" s="512"/>
      <c r="BL99" s="513"/>
      <c r="BM99" s="514">
        <f>BM97*BM98</f>
        <v>807.01055999999994</v>
      </c>
      <c r="BO99" s="511" t="s">
        <v>152</v>
      </c>
      <c r="BP99" s="512"/>
      <c r="BQ99" s="513"/>
      <c r="BR99" s="514">
        <f>BR97*BR98</f>
        <v>862.17569999999989</v>
      </c>
      <c r="BT99" s="511" t="s">
        <v>152</v>
      </c>
      <c r="BU99" s="512"/>
      <c r="BV99" s="513"/>
      <c r="BW99" s="514">
        <f>BW97*BW98</f>
        <v>1538.6513999999997</v>
      </c>
      <c r="BY99" s="511" t="s">
        <v>152</v>
      </c>
      <c r="BZ99" s="512"/>
      <c r="CA99" s="513"/>
      <c r="CB99" s="514">
        <f>CB97*CB98</f>
        <v>2843.5492799999997</v>
      </c>
      <c r="CD99" s="511" t="s">
        <v>152</v>
      </c>
      <c r="CE99" s="512"/>
      <c r="CF99" s="513"/>
      <c r="CG99" s="514">
        <f>CG97*CG98</f>
        <v>5685.1055999999999</v>
      </c>
      <c r="CI99" s="511" t="s">
        <v>152</v>
      </c>
      <c r="CJ99" s="512"/>
      <c r="CK99" s="513"/>
      <c r="CL99" s="514">
        <f>CL97*CL98</f>
        <v>6897.1267200000002</v>
      </c>
      <c r="CN99" s="511" t="s">
        <v>152</v>
      </c>
      <c r="CO99" s="512"/>
      <c r="CP99" s="513"/>
      <c r="CQ99" s="514">
        <f>CQ97*CQ98</f>
        <v>8592.7727200000008</v>
      </c>
      <c r="CS99" s="511" t="s">
        <v>152</v>
      </c>
      <c r="CT99" s="512"/>
      <c r="CU99" s="513"/>
      <c r="CV99" s="514">
        <f>CV97*CV98</f>
        <v>9138.8976000000002</v>
      </c>
      <c r="CX99" s="124"/>
      <c r="CY99" s="270"/>
      <c r="DB99" s="275"/>
      <c r="DC99" s="70"/>
      <c r="DD99" s="114"/>
      <c r="DE99" s="114"/>
      <c r="DF99" s="114"/>
      <c r="DG99" s="70"/>
      <c r="DH99" s="114"/>
      <c r="DI99" s="114"/>
      <c r="DJ99" s="114"/>
      <c r="DK99" s="70"/>
      <c r="DL99" s="70"/>
      <c r="DM99" s="70"/>
      <c r="DN99" s="70"/>
      <c r="DO99" s="70"/>
      <c r="DP99" s="70"/>
    </row>
    <row r="100" spans="1:120" ht="15" thickBot="1" x14ac:dyDescent="0.35">
      <c r="A100" s="58"/>
      <c r="B100" s="58"/>
      <c r="C100" s="58"/>
      <c r="D100" s="58"/>
      <c r="E100" s="58"/>
      <c r="F100" s="58"/>
      <c r="G100" s="58"/>
      <c r="H100" s="58"/>
      <c r="I100" s="58"/>
      <c r="J100" s="58"/>
      <c r="K100" s="58"/>
      <c r="L100" s="58"/>
      <c r="M100" s="58"/>
      <c r="N100" s="58"/>
      <c r="O100" s="58"/>
      <c r="P100" s="58"/>
      <c r="Q100" s="58"/>
      <c r="R100" s="58"/>
      <c r="S100" s="393"/>
      <c r="T100" s="393"/>
      <c r="U100" s="393"/>
      <c r="V100" s="393"/>
      <c r="W100" s="58"/>
      <c r="X100" s="393"/>
      <c r="Y100" s="58"/>
      <c r="Z100" s="439"/>
      <c r="AA100" s="440"/>
      <c r="AB100" s="393"/>
      <c r="AC100" s="393"/>
      <c r="AD100" s="393"/>
      <c r="AE100" s="393"/>
      <c r="AF100" s="393"/>
      <c r="AG100" s="393"/>
      <c r="AH100" s="393"/>
      <c r="AI100" s="393"/>
      <c r="AJ100" s="393"/>
      <c r="AK100" s="393"/>
      <c r="AO100" s="534" t="s">
        <v>123</v>
      </c>
      <c r="AP100" s="515" t="s">
        <v>153</v>
      </c>
      <c r="AQ100" s="516"/>
      <c r="AR100" s="517"/>
      <c r="AS100" s="518">
        <f>AS97+AS99</f>
        <v>9841.7045533333348</v>
      </c>
      <c r="AU100" s="515" t="s">
        <v>153</v>
      </c>
      <c r="AV100" s="516"/>
      <c r="AW100" s="517"/>
      <c r="AX100" s="518">
        <f>AX97+AX99</f>
        <v>10651.8169</v>
      </c>
      <c r="AZ100" s="515" t="s">
        <v>153</v>
      </c>
      <c r="BA100" s="516"/>
      <c r="BB100" s="517"/>
      <c r="BC100" s="518">
        <f>BC97+BC99</f>
        <v>8011.8564533333338</v>
      </c>
      <c r="BE100" s="515" t="s">
        <v>153</v>
      </c>
      <c r="BF100" s="516"/>
      <c r="BG100" s="517"/>
      <c r="BH100" s="518">
        <f>BH97+BH99</f>
        <v>11937.280746666667</v>
      </c>
      <c r="BJ100" s="515" t="s">
        <v>153</v>
      </c>
      <c r="BK100" s="516"/>
      <c r="BL100" s="517"/>
      <c r="BM100" s="518">
        <f>BM97+BM99</f>
        <v>6807.0105599999997</v>
      </c>
      <c r="BO100" s="515" t="s">
        <v>153</v>
      </c>
      <c r="BP100" s="516"/>
      <c r="BQ100" s="517"/>
      <c r="BR100" s="518">
        <f>BR97+BR99</f>
        <v>6862.1756999999998</v>
      </c>
      <c r="BT100" s="515" t="s">
        <v>153</v>
      </c>
      <c r="BU100" s="516"/>
      <c r="BV100" s="517"/>
      <c r="BW100" s="518">
        <f>BW97+BW99</f>
        <v>11538.651399999999</v>
      </c>
      <c r="BY100" s="515" t="s">
        <v>153</v>
      </c>
      <c r="BZ100" s="516"/>
      <c r="CA100" s="517"/>
      <c r="CB100" s="518">
        <f>CB97+CB99</f>
        <v>18843.549280000003</v>
      </c>
      <c r="CD100" s="515" t="s">
        <v>153</v>
      </c>
      <c r="CE100" s="516"/>
      <c r="CF100" s="517"/>
      <c r="CG100" s="518">
        <f>CG97+CG99</f>
        <v>25685.105599999999</v>
      </c>
      <c r="CI100" s="515" t="s">
        <v>153</v>
      </c>
      <c r="CJ100" s="516"/>
      <c r="CK100" s="517"/>
      <c r="CL100" s="518">
        <f>CL97+CL99</f>
        <v>38897.12672</v>
      </c>
      <c r="CN100" s="515" t="s">
        <v>153</v>
      </c>
      <c r="CO100" s="516"/>
      <c r="CP100" s="517"/>
      <c r="CQ100" s="518">
        <f>CQ97+CQ99</f>
        <v>45926.106053333337</v>
      </c>
      <c r="CS100" s="515" t="s">
        <v>153</v>
      </c>
      <c r="CT100" s="516"/>
      <c r="CU100" s="517"/>
      <c r="CV100" s="518">
        <f>CV97+CV99</f>
        <v>46472.23093333334</v>
      </c>
      <c r="CX100" s="529">
        <f>AS100+AX100+BC100+BH100+BM100+BR100+BW100+CB100+CG100+CL100+CQ100+CV100</f>
        <v>241474.61489999999</v>
      </c>
      <c r="CY100" s="530" t="s">
        <v>34</v>
      </c>
      <c r="DB100" s="275"/>
      <c r="DC100" s="70"/>
      <c r="DD100" s="114"/>
      <c r="DE100" s="114"/>
      <c r="DF100" s="114"/>
      <c r="DG100" s="70"/>
      <c r="DH100" s="114"/>
      <c r="DI100" s="114"/>
      <c r="DJ100" s="114"/>
      <c r="DK100" s="70"/>
      <c r="DL100" s="70"/>
      <c r="DM100" s="70"/>
      <c r="DN100" s="70"/>
      <c r="DO100" s="70"/>
      <c r="DP100" s="70"/>
    </row>
    <row r="101" spans="1:120" ht="15" customHeight="1" x14ac:dyDescent="0.3">
      <c r="A101" s="58"/>
      <c r="B101" s="58"/>
      <c r="C101" s="58"/>
      <c r="D101" s="58"/>
      <c r="E101" s="58"/>
      <c r="F101" s="58"/>
      <c r="G101" s="58"/>
      <c r="H101" s="58"/>
      <c r="I101" s="58"/>
      <c r="J101" s="58"/>
      <c r="K101" s="58"/>
      <c r="L101" s="58"/>
      <c r="M101" s="58"/>
      <c r="N101" s="58"/>
      <c r="O101" s="58"/>
      <c r="P101" s="58"/>
      <c r="Q101" s="58"/>
      <c r="R101" s="58"/>
      <c r="S101" s="393"/>
      <c r="T101" s="393"/>
      <c r="U101" s="393"/>
      <c r="V101" s="393"/>
      <c r="W101" s="58"/>
      <c r="X101" s="393"/>
      <c r="Y101" s="58"/>
      <c r="Z101" s="439"/>
      <c r="AA101" s="440"/>
      <c r="AB101" s="393"/>
      <c r="AC101" s="393"/>
      <c r="AD101" s="393"/>
      <c r="AE101" s="393"/>
      <c r="AF101" s="393"/>
      <c r="AG101" s="393"/>
      <c r="AH101" s="393"/>
      <c r="AI101" s="393"/>
      <c r="AJ101" s="393"/>
      <c r="AK101" s="393"/>
      <c r="AO101" s="302"/>
      <c r="AQ101" s="52"/>
      <c r="AS101" s="53"/>
      <c r="AV101" s="52"/>
      <c r="AX101" s="53"/>
      <c r="BA101" s="52"/>
      <c r="BF101" s="52"/>
      <c r="BK101" s="52"/>
      <c r="BP101" s="52"/>
      <c r="BU101" s="52"/>
      <c r="BY101" s="58"/>
      <c r="BZ101" s="293"/>
      <c r="CA101" s="227"/>
      <c r="CB101" s="119"/>
      <c r="CE101" s="121"/>
      <c r="CG101" s="121"/>
      <c r="CJ101" s="53"/>
      <c r="CL101" s="52"/>
      <c r="CO101" s="53"/>
      <c r="CT101" s="53"/>
      <c r="CX101" s="251"/>
      <c r="CY101" s="303"/>
      <c r="DB101" s="275"/>
      <c r="DC101" s="70"/>
      <c r="DD101" s="114"/>
      <c r="DE101" s="114"/>
      <c r="DF101" s="114"/>
      <c r="DG101" s="70"/>
      <c r="DH101" s="114"/>
      <c r="DI101" s="114"/>
      <c r="DJ101" s="114"/>
      <c r="DK101" s="70"/>
      <c r="DL101" s="70"/>
      <c r="DM101" s="70"/>
      <c r="DN101" s="70"/>
      <c r="DO101" s="70"/>
      <c r="DP101" s="70"/>
    </row>
    <row r="102" spans="1:120" ht="15" thickBot="1" x14ac:dyDescent="0.35">
      <c r="A102" s="58"/>
      <c r="B102" s="58"/>
      <c r="C102" s="58"/>
      <c r="D102" s="58"/>
      <c r="E102" s="58"/>
      <c r="F102" s="58"/>
      <c r="G102" s="58"/>
      <c r="H102" s="58"/>
      <c r="I102" s="58"/>
      <c r="J102" s="58"/>
      <c r="K102" s="58"/>
      <c r="L102" s="58"/>
      <c r="M102" s="58"/>
      <c r="N102" s="456"/>
      <c r="O102" s="58"/>
      <c r="P102" s="58"/>
      <c r="Q102" s="58"/>
      <c r="R102" s="58"/>
      <c r="S102" s="393"/>
      <c r="T102" s="393"/>
      <c r="U102" s="393"/>
      <c r="V102" s="393"/>
      <c r="W102" s="58"/>
      <c r="X102" s="393"/>
      <c r="Y102" s="58"/>
      <c r="Z102" s="439"/>
      <c r="AA102" s="440"/>
      <c r="AB102" s="457"/>
      <c r="AC102" s="393"/>
      <c r="AD102" s="393"/>
      <c r="AE102" s="393"/>
      <c r="AF102" s="393"/>
      <c r="AG102" s="457"/>
      <c r="AH102" s="393"/>
      <c r="AI102" s="393"/>
      <c r="AJ102" s="393"/>
      <c r="AK102" s="393"/>
      <c r="AO102" s="304" t="s">
        <v>63</v>
      </c>
      <c r="AP102" s="51" t="s">
        <v>63</v>
      </c>
      <c r="AQ102" s="121">
        <f>AV249</f>
        <v>4083.333333333333</v>
      </c>
      <c r="AR102" s="51">
        <v>1</v>
      </c>
      <c r="AS102" s="121">
        <f>AQ102*AR102</f>
        <v>4083.333333333333</v>
      </c>
      <c r="AU102" s="51" t="s">
        <v>63</v>
      </c>
      <c r="AV102" s="121">
        <f>AV250</f>
        <v>4375</v>
      </c>
      <c r="AW102" s="51">
        <v>1</v>
      </c>
      <c r="AX102" s="121">
        <f>AV102*AW102</f>
        <v>4375</v>
      </c>
      <c r="AZ102" s="51" t="s">
        <v>63</v>
      </c>
      <c r="BA102" s="121">
        <f>AV251</f>
        <v>3208.3333333333335</v>
      </c>
      <c r="BB102" s="51">
        <v>1</v>
      </c>
      <c r="BC102" s="121">
        <f>BA102*BB102</f>
        <v>3208.3333333333335</v>
      </c>
      <c r="BE102" s="51" t="s">
        <v>63</v>
      </c>
      <c r="BF102" s="121">
        <f>AV252</f>
        <v>2333.3333333333335</v>
      </c>
      <c r="BG102" s="51">
        <v>2</v>
      </c>
      <c r="BH102" s="121">
        <f>BF102*BG102</f>
        <v>4666.666666666667</v>
      </c>
      <c r="BJ102" s="51" t="s">
        <v>63</v>
      </c>
      <c r="BK102" s="121">
        <f>AV253</f>
        <v>1312.5</v>
      </c>
      <c r="BL102" s="51">
        <v>2</v>
      </c>
      <c r="BM102" s="121">
        <f>BK102*BL102</f>
        <v>2625</v>
      </c>
      <c r="BO102" s="51" t="s">
        <v>63</v>
      </c>
      <c r="BP102" s="121">
        <f>AV254</f>
        <v>1312.5</v>
      </c>
      <c r="BQ102" s="51">
        <v>2</v>
      </c>
      <c r="BR102" s="121">
        <f>BP102*BQ102</f>
        <v>2625</v>
      </c>
      <c r="BT102" s="51" t="s">
        <v>63</v>
      </c>
      <c r="BU102" s="121">
        <f>AV243</f>
        <v>1458.3333333333333</v>
      </c>
      <c r="BV102" s="51">
        <v>3</v>
      </c>
      <c r="BW102" s="121">
        <f>BU102*BV102</f>
        <v>4375</v>
      </c>
      <c r="BY102" s="59" t="s">
        <v>63</v>
      </c>
      <c r="BZ102" s="121">
        <f>AV244</f>
        <v>2333.3333333333335</v>
      </c>
      <c r="CA102" s="51">
        <v>3</v>
      </c>
      <c r="CB102" s="121">
        <f>BZ102*CA102</f>
        <v>7000</v>
      </c>
      <c r="CD102" s="51" t="s">
        <v>63</v>
      </c>
      <c r="CE102" s="121">
        <f>AV245</f>
        <v>2916.6666666666665</v>
      </c>
      <c r="CF102" s="51">
        <v>3</v>
      </c>
      <c r="CG102" s="121">
        <f>CE102*CF102</f>
        <v>8750</v>
      </c>
      <c r="CI102" s="51" t="s">
        <v>63</v>
      </c>
      <c r="CJ102" s="121">
        <f>AV246</f>
        <v>3499.9999999999995</v>
      </c>
      <c r="CK102" s="51">
        <v>4</v>
      </c>
      <c r="CL102" s="121">
        <f>CJ102*CK102</f>
        <v>13999.999999999998</v>
      </c>
      <c r="CN102" s="51" t="s">
        <v>63</v>
      </c>
      <c r="CO102" s="121">
        <f>AV247</f>
        <v>4083.333333333333</v>
      </c>
      <c r="CP102" s="51">
        <v>4</v>
      </c>
      <c r="CQ102" s="121">
        <f>CO102*CP102</f>
        <v>16333.333333333332</v>
      </c>
      <c r="CS102" s="51" t="s">
        <v>63</v>
      </c>
      <c r="CT102" s="121">
        <f>AV248</f>
        <v>4083.333333333333</v>
      </c>
      <c r="CU102" s="51">
        <v>4</v>
      </c>
      <c r="CV102" s="121">
        <f>CT102*CU102</f>
        <v>16333.333333333332</v>
      </c>
      <c r="CX102" s="215">
        <f>AS102+AX102+BC102+BH102+BM102+BR102+BW102+CB102+CG102+CL102+CQ102+CV102</f>
        <v>88374.999999999985</v>
      </c>
      <c r="CY102" s="305" t="s">
        <v>63</v>
      </c>
      <c r="DB102" s="275"/>
      <c r="DC102" s="70"/>
      <c r="DD102" s="114"/>
      <c r="DE102" s="114"/>
      <c r="DF102" s="114"/>
      <c r="DG102" s="70"/>
      <c r="DH102" s="114"/>
      <c r="DI102" s="114"/>
      <c r="DJ102" s="114"/>
      <c r="DK102" s="111"/>
      <c r="DL102" s="70"/>
      <c r="DM102" s="70"/>
      <c r="DN102" s="70"/>
      <c r="DO102" s="70"/>
      <c r="DP102" s="70"/>
    </row>
    <row r="103" spans="1:120" x14ac:dyDescent="0.3">
      <c r="A103" s="58"/>
      <c r="B103" s="58"/>
      <c r="C103" s="58"/>
      <c r="D103" s="58"/>
      <c r="E103" s="58"/>
      <c r="F103" s="58"/>
      <c r="G103" s="58"/>
      <c r="H103" s="58"/>
      <c r="I103" s="58"/>
      <c r="J103" s="58"/>
      <c r="K103" s="58"/>
      <c r="L103" s="58"/>
      <c r="M103" s="58"/>
      <c r="N103" s="456"/>
      <c r="O103" s="58"/>
      <c r="P103" s="58"/>
      <c r="Q103" s="58"/>
      <c r="R103" s="58"/>
      <c r="S103" s="393"/>
      <c r="T103" s="393"/>
      <c r="U103" s="393"/>
      <c r="V103" s="393"/>
      <c r="W103" s="58"/>
      <c r="X103" s="393"/>
      <c r="Y103" s="58"/>
      <c r="Z103" s="439"/>
      <c r="AA103" s="440"/>
      <c r="AB103" s="457"/>
      <c r="AC103" s="393"/>
      <c r="AD103" s="393"/>
      <c r="AE103" s="393"/>
      <c r="AF103" s="393"/>
      <c r="AG103" s="457"/>
      <c r="AH103" s="393"/>
      <c r="AI103" s="393"/>
      <c r="AJ103" s="393"/>
      <c r="AK103" s="393"/>
      <c r="AO103" s="306"/>
      <c r="AP103" s="508" t="s">
        <v>122</v>
      </c>
      <c r="AQ103" s="509">
        <f>AQ76</f>
        <v>0.18156115</v>
      </c>
      <c r="AR103" s="510">
        <v>0.3</v>
      </c>
      <c r="AS103" s="509">
        <f>AQ103*AR103</f>
        <v>5.4468345000000001E-2</v>
      </c>
      <c r="AU103" s="508" t="s">
        <v>122</v>
      </c>
      <c r="AV103" s="509">
        <f>AV76</f>
        <v>0.21727230000000003</v>
      </c>
      <c r="AW103" s="510">
        <v>0.3</v>
      </c>
      <c r="AX103" s="509">
        <f>AV103*AW103</f>
        <v>6.518169E-2</v>
      </c>
      <c r="AZ103" s="508" t="s">
        <v>122</v>
      </c>
      <c r="BA103" s="509">
        <f>BA76</f>
        <v>0.30841960000000002</v>
      </c>
      <c r="BB103" s="510">
        <v>0.3</v>
      </c>
      <c r="BC103" s="509">
        <f>BA103*BB103</f>
        <v>9.2525880000000005E-2</v>
      </c>
      <c r="BE103" s="508" t="s">
        <v>122</v>
      </c>
      <c r="BF103" s="509">
        <f>BF76</f>
        <v>0.3970669</v>
      </c>
      <c r="BG103" s="510">
        <v>0.3</v>
      </c>
      <c r="BH103" s="509">
        <f>BF103*BG103</f>
        <v>0.11912006999999999</v>
      </c>
      <c r="BJ103" s="508" t="s">
        <v>122</v>
      </c>
      <c r="BK103" s="509">
        <f>BK76</f>
        <v>0.44833920000000005</v>
      </c>
      <c r="BL103" s="510">
        <v>0.3</v>
      </c>
      <c r="BM103" s="509">
        <f>BK103*BL103</f>
        <v>0.13450176</v>
      </c>
      <c r="BO103" s="508" t="s">
        <v>122</v>
      </c>
      <c r="BP103" s="509">
        <f>BP76</f>
        <v>0.47898649999999998</v>
      </c>
      <c r="BQ103" s="510">
        <v>0.3</v>
      </c>
      <c r="BR103" s="509">
        <f>BP103*BQ103</f>
        <v>0.14369594999999999</v>
      </c>
      <c r="BT103" s="508" t="s">
        <v>122</v>
      </c>
      <c r="BU103" s="509">
        <f>BU76</f>
        <v>0.5128838</v>
      </c>
      <c r="BV103" s="510">
        <v>0.3</v>
      </c>
      <c r="BW103" s="509">
        <f>BU103*BV103</f>
        <v>0.15386513999999998</v>
      </c>
      <c r="BY103" s="508" t="s">
        <v>122</v>
      </c>
      <c r="BZ103" s="509">
        <f>BZ76</f>
        <v>0.59240609999999994</v>
      </c>
      <c r="CA103" s="510">
        <v>0.3</v>
      </c>
      <c r="CB103" s="509">
        <f>BZ103*CA103</f>
        <v>0.17772182999999997</v>
      </c>
      <c r="CD103" s="508" t="s">
        <v>122</v>
      </c>
      <c r="CE103" s="509">
        <f>CE76</f>
        <v>0.63167839999999997</v>
      </c>
      <c r="CF103" s="510">
        <v>0.3</v>
      </c>
      <c r="CG103" s="509">
        <f>CE103*CF103</f>
        <v>0.18950351999999998</v>
      </c>
      <c r="CI103" s="508" t="s">
        <v>122</v>
      </c>
      <c r="CJ103" s="509">
        <f>CJ76</f>
        <v>0.7184507</v>
      </c>
      <c r="CK103" s="510">
        <v>0.3</v>
      </c>
      <c r="CL103" s="509">
        <f>CJ103*CK103</f>
        <v>0.21553521</v>
      </c>
      <c r="CN103" s="508" t="s">
        <v>122</v>
      </c>
      <c r="CO103" s="509">
        <f>CO76</f>
        <v>0.76721185000000003</v>
      </c>
      <c r="CP103" s="510">
        <v>0.3</v>
      </c>
      <c r="CQ103" s="509">
        <f>CO103*CP103</f>
        <v>0.23016355499999999</v>
      </c>
      <c r="CS103" s="508" t="s">
        <v>122</v>
      </c>
      <c r="CT103" s="509">
        <f>CT76</f>
        <v>0.81597300000000006</v>
      </c>
      <c r="CU103" s="510">
        <v>0.3</v>
      </c>
      <c r="CV103" s="509">
        <f>CT103*CU103</f>
        <v>0.24479190000000001</v>
      </c>
      <c r="CX103" s="124"/>
      <c r="CY103" s="307"/>
      <c r="DB103" s="275"/>
      <c r="DC103" s="70"/>
      <c r="DD103" s="114"/>
      <c r="DE103" s="114"/>
      <c r="DF103" s="114"/>
      <c r="DG103" s="70"/>
      <c r="DH103" s="114"/>
      <c r="DI103" s="114"/>
      <c r="DJ103" s="114"/>
      <c r="DK103" s="111"/>
      <c r="DL103" s="70"/>
      <c r="DM103" s="70"/>
      <c r="DN103" s="70"/>
      <c r="DO103" s="70"/>
      <c r="DP103" s="70"/>
    </row>
    <row r="104" spans="1:120" x14ac:dyDescent="0.3">
      <c r="A104" s="58"/>
      <c r="B104" s="58"/>
      <c r="C104" s="58"/>
      <c r="D104" s="58"/>
      <c r="E104" s="58"/>
      <c r="F104" s="58"/>
      <c r="G104" s="58"/>
      <c r="H104" s="58"/>
      <c r="I104" s="58"/>
      <c r="J104" s="58"/>
      <c r="K104" s="58"/>
      <c r="L104" s="58"/>
      <c r="M104" s="58"/>
      <c r="N104" s="58"/>
      <c r="O104" s="58"/>
      <c r="P104" s="58"/>
      <c r="Q104" s="58"/>
      <c r="R104" s="58"/>
      <c r="S104" s="393"/>
      <c r="T104" s="393"/>
      <c r="U104" s="393"/>
      <c r="V104" s="393"/>
      <c r="W104" s="58"/>
      <c r="X104" s="393"/>
      <c r="Y104" s="58"/>
      <c r="Z104" s="439"/>
      <c r="AA104" s="440"/>
      <c r="AB104" s="393"/>
      <c r="AC104" s="393"/>
      <c r="AD104" s="393"/>
      <c r="AE104" s="393"/>
      <c r="AF104" s="393"/>
      <c r="AG104" s="393"/>
      <c r="AH104" s="393"/>
      <c r="AI104" s="393"/>
      <c r="AJ104" s="393"/>
      <c r="AK104" s="393"/>
      <c r="AO104" s="269"/>
      <c r="AP104" s="511" t="s">
        <v>152</v>
      </c>
      <c r="AQ104" s="512"/>
      <c r="AR104" s="513"/>
      <c r="AS104" s="514">
        <f>AS102*AS103</f>
        <v>222.41240875</v>
      </c>
      <c r="AU104" s="511" t="s">
        <v>152</v>
      </c>
      <c r="AV104" s="512"/>
      <c r="AW104" s="513"/>
      <c r="AX104" s="514">
        <f>AX102*AX103</f>
        <v>285.16989375000003</v>
      </c>
      <c r="AZ104" s="511" t="s">
        <v>152</v>
      </c>
      <c r="BA104" s="512"/>
      <c r="BB104" s="513"/>
      <c r="BC104" s="514">
        <f>BC102*BC103</f>
        <v>296.85386500000004</v>
      </c>
      <c r="BE104" s="511" t="s">
        <v>152</v>
      </c>
      <c r="BF104" s="512"/>
      <c r="BG104" s="513"/>
      <c r="BH104" s="514">
        <f>BH102*BH103</f>
        <v>555.89365999999995</v>
      </c>
      <c r="BJ104" s="511" t="s">
        <v>152</v>
      </c>
      <c r="BK104" s="512"/>
      <c r="BL104" s="513"/>
      <c r="BM104" s="514">
        <f>BM102*BM103</f>
        <v>353.06711999999999</v>
      </c>
      <c r="BO104" s="511" t="s">
        <v>152</v>
      </c>
      <c r="BP104" s="512"/>
      <c r="BQ104" s="513"/>
      <c r="BR104" s="514">
        <f>BR102*BR103</f>
        <v>377.20186874999996</v>
      </c>
      <c r="BT104" s="511" t="s">
        <v>152</v>
      </c>
      <c r="BU104" s="512"/>
      <c r="BV104" s="513"/>
      <c r="BW104" s="514">
        <f>BW102*BW103</f>
        <v>673.15998749999994</v>
      </c>
      <c r="BY104" s="511" t="s">
        <v>152</v>
      </c>
      <c r="BZ104" s="512"/>
      <c r="CA104" s="513"/>
      <c r="CB104" s="514">
        <f>CB102*CB103</f>
        <v>1244.0528099999997</v>
      </c>
      <c r="CD104" s="511" t="s">
        <v>152</v>
      </c>
      <c r="CE104" s="512"/>
      <c r="CF104" s="513"/>
      <c r="CG104" s="514">
        <f>CG102*CG103</f>
        <v>1658.1557999999998</v>
      </c>
      <c r="CI104" s="511" t="s">
        <v>152</v>
      </c>
      <c r="CJ104" s="512"/>
      <c r="CK104" s="513"/>
      <c r="CL104" s="514">
        <f>CL102*CL103</f>
        <v>3017.4929399999996</v>
      </c>
      <c r="CN104" s="511" t="s">
        <v>152</v>
      </c>
      <c r="CO104" s="512"/>
      <c r="CP104" s="513"/>
      <c r="CQ104" s="514">
        <f>CQ102*CQ103</f>
        <v>3759.3380649999995</v>
      </c>
      <c r="CS104" s="511" t="s">
        <v>152</v>
      </c>
      <c r="CT104" s="512"/>
      <c r="CU104" s="513"/>
      <c r="CV104" s="514">
        <f>CV102*CV103</f>
        <v>3998.2676999999999</v>
      </c>
      <c r="CX104" s="124"/>
      <c r="CY104" s="270"/>
      <c r="DB104" s="275"/>
      <c r="DC104" s="70"/>
      <c r="DD104" s="114"/>
      <c r="DE104" s="114"/>
      <c r="DF104" s="114"/>
      <c r="DG104" s="70"/>
      <c r="DH104" s="114"/>
      <c r="DI104" s="114"/>
      <c r="DJ104" s="114"/>
      <c r="DK104" s="111"/>
      <c r="DL104" s="70"/>
      <c r="DM104" s="70"/>
      <c r="DN104" s="70"/>
      <c r="DO104" s="70"/>
      <c r="DP104" s="70"/>
    </row>
    <row r="105" spans="1:120" ht="15" thickBot="1" x14ac:dyDescent="0.35">
      <c r="A105" s="58"/>
      <c r="B105" s="58"/>
      <c r="C105" s="58"/>
      <c r="D105" s="58"/>
      <c r="E105" s="58"/>
      <c r="F105" s="58"/>
      <c r="G105" s="58"/>
      <c r="H105" s="58"/>
      <c r="I105" s="58"/>
      <c r="J105" s="58"/>
      <c r="K105" s="58"/>
      <c r="L105" s="58"/>
      <c r="M105" s="58"/>
      <c r="N105" s="58"/>
      <c r="O105" s="58"/>
      <c r="P105" s="58"/>
      <c r="Q105" s="58"/>
      <c r="R105" s="58"/>
      <c r="S105" s="393"/>
      <c r="T105" s="393"/>
      <c r="U105" s="393"/>
      <c r="V105" s="393"/>
      <c r="W105" s="58"/>
      <c r="X105" s="393"/>
      <c r="Y105" s="58"/>
      <c r="Z105" s="439"/>
      <c r="AA105" s="440"/>
      <c r="AB105" s="393"/>
      <c r="AC105" s="393"/>
      <c r="AD105" s="393"/>
      <c r="AE105" s="393"/>
      <c r="AF105" s="393"/>
      <c r="AG105" s="393"/>
      <c r="AH105" s="393"/>
      <c r="AI105" s="393"/>
      <c r="AJ105" s="393"/>
      <c r="AK105" s="393"/>
      <c r="AO105" s="534" t="s">
        <v>63</v>
      </c>
      <c r="AP105" s="515" t="s">
        <v>153</v>
      </c>
      <c r="AQ105" s="516"/>
      <c r="AR105" s="517"/>
      <c r="AS105" s="518">
        <f>AS102+AS104</f>
        <v>4305.7457420833334</v>
      </c>
      <c r="AU105" s="515" t="s">
        <v>153</v>
      </c>
      <c r="AV105" s="516"/>
      <c r="AW105" s="517"/>
      <c r="AX105" s="518">
        <f>AX102+AX104</f>
        <v>4660.1698937500005</v>
      </c>
      <c r="AZ105" s="515" t="s">
        <v>153</v>
      </c>
      <c r="BA105" s="516"/>
      <c r="BB105" s="517"/>
      <c r="BC105" s="518">
        <f>BC102+BC104</f>
        <v>3505.1871983333335</v>
      </c>
      <c r="BE105" s="515" t="s">
        <v>153</v>
      </c>
      <c r="BF105" s="516"/>
      <c r="BG105" s="517"/>
      <c r="BH105" s="518">
        <f>BH102+BH104</f>
        <v>5222.5603266666667</v>
      </c>
      <c r="BJ105" s="515" t="s">
        <v>153</v>
      </c>
      <c r="BK105" s="516"/>
      <c r="BL105" s="517"/>
      <c r="BM105" s="518">
        <f>BM102+BM104</f>
        <v>2978.0671200000002</v>
      </c>
      <c r="BO105" s="515" t="s">
        <v>153</v>
      </c>
      <c r="BP105" s="516"/>
      <c r="BQ105" s="517"/>
      <c r="BR105" s="518">
        <f>BR102+BR104</f>
        <v>3002.2018687499999</v>
      </c>
      <c r="BT105" s="515" t="s">
        <v>153</v>
      </c>
      <c r="BU105" s="516"/>
      <c r="BV105" s="517"/>
      <c r="BW105" s="518">
        <f>BW102+BW104</f>
        <v>5048.1599875000002</v>
      </c>
      <c r="BY105" s="515" t="s">
        <v>153</v>
      </c>
      <c r="BZ105" s="516"/>
      <c r="CA105" s="517"/>
      <c r="CB105" s="518">
        <f>CB102+CB104</f>
        <v>8244.0528099999992</v>
      </c>
      <c r="CD105" s="515" t="s">
        <v>153</v>
      </c>
      <c r="CE105" s="516"/>
      <c r="CF105" s="517"/>
      <c r="CG105" s="518">
        <f>CG102+CG104</f>
        <v>10408.1558</v>
      </c>
      <c r="CI105" s="515" t="s">
        <v>153</v>
      </c>
      <c r="CJ105" s="516"/>
      <c r="CK105" s="517"/>
      <c r="CL105" s="518">
        <f>CL102+CL104</f>
        <v>17017.492939999996</v>
      </c>
      <c r="CN105" s="515" t="s">
        <v>153</v>
      </c>
      <c r="CO105" s="516"/>
      <c r="CP105" s="517"/>
      <c r="CQ105" s="518">
        <f>CQ102+CQ104</f>
        <v>20092.671398333332</v>
      </c>
      <c r="CS105" s="515" t="s">
        <v>153</v>
      </c>
      <c r="CT105" s="516"/>
      <c r="CU105" s="517"/>
      <c r="CV105" s="518">
        <f>CV102+CV104</f>
        <v>20331.601033333332</v>
      </c>
      <c r="CX105" s="529">
        <f>AS105+AX105+BC105+BH105+BM105+BR105+BW105+CB105+CG105+CL105+CQ105+CV105</f>
        <v>104816.06611874999</v>
      </c>
      <c r="CY105" s="530" t="s">
        <v>63</v>
      </c>
      <c r="DB105" s="275"/>
      <c r="DC105" s="70"/>
      <c r="DD105" s="114"/>
      <c r="DE105" s="114"/>
      <c r="DF105" s="114"/>
      <c r="DG105" s="70"/>
      <c r="DH105" s="114"/>
      <c r="DI105" s="114"/>
      <c r="DJ105" s="114"/>
      <c r="DK105" s="111"/>
      <c r="DL105" s="70"/>
      <c r="DM105" s="70"/>
      <c r="DN105" s="70"/>
      <c r="DO105" s="70"/>
      <c r="DP105" s="70"/>
    </row>
    <row r="106" spans="1:120" x14ac:dyDescent="0.3">
      <c r="A106" s="58"/>
      <c r="B106" s="58"/>
      <c r="C106" s="58"/>
      <c r="D106" s="58"/>
      <c r="E106" s="58"/>
      <c r="F106" s="58"/>
      <c r="G106" s="58"/>
      <c r="H106" s="58"/>
      <c r="I106" s="58"/>
      <c r="J106" s="58"/>
      <c r="K106" s="58"/>
      <c r="L106" s="58"/>
      <c r="M106" s="58"/>
      <c r="N106" s="58"/>
      <c r="O106" s="458"/>
      <c r="P106" s="58"/>
      <c r="Q106" s="58"/>
      <c r="R106" s="58"/>
      <c r="S106" s="393"/>
      <c r="T106" s="393"/>
      <c r="U106" s="393"/>
      <c r="V106" s="393"/>
      <c r="W106" s="58"/>
      <c r="X106" s="393"/>
      <c r="Y106" s="58"/>
      <c r="Z106" s="439"/>
      <c r="AA106" s="440"/>
      <c r="AB106" s="393"/>
      <c r="AC106" s="393"/>
      <c r="AD106" s="393"/>
      <c r="AE106" s="393"/>
      <c r="AF106" s="393"/>
      <c r="AG106" s="393"/>
      <c r="AH106" s="393"/>
      <c r="AI106" s="393"/>
      <c r="AJ106" s="393"/>
      <c r="AK106" s="393"/>
      <c r="AO106" s="296"/>
      <c r="BX106" s="54"/>
      <c r="CB106" s="121"/>
      <c r="CC106" s="54"/>
      <c r="CG106" s="121"/>
      <c r="CL106" s="52"/>
      <c r="CX106" s="124"/>
      <c r="CY106" s="297"/>
      <c r="DB106" s="275"/>
      <c r="DC106" s="70"/>
      <c r="DD106" s="114"/>
      <c r="DE106" s="114"/>
      <c r="DF106" s="114"/>
      <c r="DG106" s="70"/>
      <c r="DH106" s="114"/>
      <c r="DI106" s="114"/>
      <c r="DJ106" s="70"/>
      <c r="DK106" s="114"/>
      <c r="DL106" s="70"/>
      <c r="DM106" s="70"/>
      <c r="DN106" s="70"/>
      <c r="DO106" s="70"/>
      <c r="DP106" s="70"/>
    </row>
    <row r="107" spans="1:120" ht="15" thickBot="1" x14ac:dyDescent="0.35">
      <c r="A107" s="58"/>
      <c r="B107" s="58"/>
      <c r="C107" s="58"/>
      <c r="D107" s="58"/>
      <c r="E107" s="58"/>
      <c r="F107" s="58"/>
      <c r="G107" s="58"/>
      <c r="H107" s="58"/>
      <c r="I107" s="58"/>
      <c r="J107" s="58"/>
      <c r="K107" s="58"/>
      <c r="L107" s="58"/>
      <c r="M107" s="58"/>
      <c r="N107" s="58"/>
      <c r="O107" s="458"/>
      <c r="P107" s="58"/>
      <c r="Q107" s="58"/>
      <c r="R107" s="58"/>
      <c r="S107" s="393"/>
      <c r="T107" s="393"/>
      <c r="U107" s="393"/>
      <c r="V107" s="393"/>
      <c r="W107" s="58"/>
      <c r="X107" s="393"/>
      <c r="Y107" s="58"/>
      <c r="Z107" s="439"/>
      <c r="AA107" s="440"/>
      <c r="AB107" s="393"/>
      <c r="AC107" s="393"/>
      <c r="AD107" s="393"/>
      <c r="AE107" s="393"/>
      <c r="AF107" s="393"/>
      <c r="AG107" s="393"/>
      <c r="AH107" s="393"/>
      <c r="AI107" s="393"/>
      <c r="AJ107" s="393"/>
      <c r="AK107" s="393"/>
      <c r="AO107" s="531" t="s">
        <v>215</v>
      </c>
      <c r="AP107" s="531" t="s">
        <v>215</v>
      </c>
      <c r="AQ107" s="531"/>
      <c r="AR107" s="531"/>
      <c r="AS107" s="533">
        <v>0</v>
      </c>
      <c r="AU107" s="531" t="s">
        <v>215</v>
      </c>
      <c r="AV107" s="531"/>
      <c r="AW107" s="531"/>
      <c r="AX107" s="533">
        <v>0</v>
      </c>
      <c r="AZ107" s="531" t="s">
        <v>215</v>
      </c>
      <c r="BA107" s="531"/>
      <c r="BB107" s="531"/>
      <c r="BC107" s="533">
        <v>0</v>
      </c>
      <c r="BE107" s="531" t="s">
        <v>215</v>
      </c>
      <c r="BF107" s="531"/>
      <c r="BG107" s="531"/>
      <c r="BH107" s="533">
        <v>0</v>
      </c>
      <c r="BJ107" s="531" t="s">
        <v>215</v>
      </c>
      <c r="BK107" s="531"/>
      <c r="BL107" s="531"/>
      <c r="BM107" s="533">
        <v>0</v>
      </c>
      <c r="BN107" s="123"/>
      <c r="BO107" s="533" t="s">
        <v>215</v>
      </c>
      <c r="BP107" s="533"/>
      <c r="BQ107" s="533"/>
      <c r="BR107" s="533">
        <v>0</v>
      </c>
      <c r="BS107" s="123"/>
      <c r="BT107" s="533" t="s">
        <v>215</v>
      </c>
      <c r="BU107" s="533"/>
      <c r="BV107" s="533"/>
      <c r="BW107" s="533">
        <v>0</v>
      </c>
      <c r="BX107" s="536"/>
      <c r="BY107" s="533" t="s">
        <v>215</v>
      </c>
      <c r="BZ107" s="533"/>
      <c r="CA107" s="533"/>
      <c r="CB107" s="533">
        <v>0</v>
      </c>
      <c r="CC107" s="536"/>
      <c r="CD107" s="533" t="s">
        <v>215</v>
      </c>
      <c r="CE107" s="533"/>
      <c r="CF107" s="533"/>
      <c r="CG107" s="533">
        <v>0</v>
      </c>
      <c r="CI107" s="531" t="s">
        <v>215</v>
      </c>
      <c r="CJ107" s="531"/>
      <c r="CK107" s="531"/>
      <c r="CL107" s="533">
        <v>0</v>
      </c>
      <c r="CM107" s="123"/>
      <c r="CN107" s="533" t="s">
        <v>215</v>
      </c>
      <c r="CO107" s="533"/>
      <c r="CP107" s="533"/>
      <c r="CQ107" s="533">
        <v>0</v>
      </c>
      <c r="CS107" s="531" t="s">
        <v>215</v>
      </c>
      <c r="CT107" s="531"/>
      <c r="CU107" s="531"/>
      <c r="CV107" s="533">
        <v>0</v>
      </c>
      <c r="CX107" s="532">
        <f>AS107+AX107+BC107+BH107+BM107+BR107+BW107+CB107+CG107+CL107+CQ107+CV107</f>
        <v>0</v>
      </c>
      <c r="CY107" s="531" t="s">
        <v>215</v>
      </c>
      <c r="DB107" s="275"/>
      <c r="DC107" s="70"/>
      <c r="DD107" s="114"/>
      <c r="DE107" s="114"/>
      <c r="DF107" s="114"/>
      <c r="DG107" s="70"/>
      <c r="DH107" s="114"/>
      <c r="DI107" s="114"/>
      <c r="DJ107" s="70"/>
      <c r="DK107" s="114"/>
      <c r="DL107" s="70"/>
      <c r="DM107" s="70"/>
      <c r="DN107" s="70"/>
      <c r="DO107" s="70"/>
      <c r="DP107" s="70"/>
    </row>
    <row r="108" spans="1:120" x14ac:dyDescent="0.3">
      <c r="A108" s="58"/>
      <c r="B108" s="58"/>
      <c r="C108" s="58"/>
      <c r="D108" s="58"/>
      <c r="E108" s="58"/>
      <c r="F108" s="58"/>
      <c r="G108" s="58"/>
      <c r="H108" s="58"/>
      <c r="I108" s="58"/>
      <c r="J108" s="58"/>
      <c r="K108" s="58"/>
      <c r="L108" s="58"/>
      <c r="M108" s="58"/>
      <c r="N108" s="58"/>
      <c r="O108" s="458"/>
      <c r="P108" s="58"/>
      <c r="Q108" s="58"/>
      <c r="R108" s="58"/>
      <c r="S108" s="393"/>
      <c r="T108" s="393"/>
      <c r="U108" s="393"/>
      <c r="V108" s="393"/>
      <c r="W108" s="58"/>
      <c r="X108" s="393"/>
      <c r="Y108" s="58"/>
      <c r="Z108" s="439"/>
      <c r="AA108" s="440"/>
      <c r="AB108" s="393"/>
      <c r="AC108" s="393"/>
      <c r="AD108" s="393"/>
      <c r="AE108" s="393"/>
      <c r="AF108" s="393"/>
      <c r="AG108" s="393"/>
      <c r="AH108" s="393"/>
      <c r="AI108" s="393"/>
      <c r="AJ108" s="393"/>
      <c r="AK108" s="393"/>
      <c r="AO108" s="296"/>
      <c r="BX108" s="54"/>
      <c r="CB108" s="121"/>
      <c r="CC108" s="54"/>
      <c r="CG108" s="121"/>
      <c r="CL108" s="52"/>
      <c r="CX108" s="124"/>
      <c r="CY108" s="297"/>
      <c r="DB108" s="275"/>
      <c r="DC108" s="70"/>
      <c r="DD108" s="114"/>
      <c r="DE108" s="114"/>
      <c r="DF108" s="114"/>
      <c r="DG108" s="70"/>
      <c r="DH108" s="114"/>
      <c r="DI108" s="114"/>
      <c r="DJ108" s="70"/>
      <c r="DK108" s="114"/>
      <c r="DL108" s="70"/>
      <c r="DM108" s="70"/>
      <c r="DN108" s="70"/>
      <c r="DO108" s="70"/>
      <c r="DP108" s="70"/>
    </row>
    <row r="109" spans="1:120" ht="15" thickBot="1" x14ac:dyDescent="0.35">
      <c r="A109" s="58"/>
      <c r="B109" s="58"/>
      <c r="C109" s="58"/>
      <c r="D109" s="58"/>
      <c r="E109" s="58"/>
      <c r="F109" s="58"/>
      <c r="G109" s="58"/>
      <c r="H109" s="58"/>
      <c r="I109" s="58"/>
      <c r="J109" s="58"/>
      <c r="K109" s="58"/>
      <c r="L109" s="58"/>
      <c r="M109" s="58"/>
      <c r="N109" s="458"/>
      <c r="O109" s="58"/>
      <c r="P109" s="458"/>
      <c r="Q109" s="58"/>
      <c r="R109" s="58"/>
      <c r="S109" s="393"/>
      <c r="T109" s="393"/>
      <c r="U109" s="393"/>
      <c r="V109" s="393"/>
      <c r="W109" s="58"/>
      <c r="X109" s="393"/>
      <c r="Y109" s="58"/>
      <c r="Z109" s="439"/>
      <c r="AA109" s="440"/>
      <c r="AB109" s="393"/>
      <c r="AC109" s="393"/>
      <c r="AD109" s="393"/>
      <c r="AE109" s="393"/>
      <c r="AF109" s="393"/>
      <c r="AG109" s="393"/>
      <c r="AH109" s="393"/>
      <c r="AI109" s="393"/>
      <c r="AJ109" s="393"/>
      <c r="AK109" s="393"/>
      <c r="AO109" s="296"/>
      <c r="CB109" s="121"/>
      <c r="CG109" s="121"/>
      <c r="CL109" s="52"/>
      <c r="CX109" s="311">
        <f>CX78+CX83+CX88+CX95+CX100+CX105+CX107</f>
        <v>4240944.0801788894</v>
      </c>
      <c r="CY109" s="535" t="s">
        <v>128</v>
      </c>
      <c r="DB109" s="70"/>
      <c r="DC109" s="70"/>
      <c r="DD109" s="70"/>
      <c r="DE109" s="114"/>
      <c r="DF109" s="114"/>
      <c r="DG109" s="114"/>
      <c r="DH109" s="70"/>
      <c r="DI109" s="70"/>
      <c r="DJ109" s="114"/>
      <c r="DK109" s="70"/>
      <c r="DL109" s="114"/>
      <c r="DM109" s="70"/>
      <c r="DN109" s="70"/>
      <c r="DO109" s="70"/>
      <c r="DP109" s="70"/>
    </row>
    <row r="110" spans="1:120" ht="15" thickTop="1" x14ac:dyDescent="0.3">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O110" s="296"/>
      <c r="CB110" s="121"/>
      <c r="CG110" s="121"/>
      <c r="CL110" s="52"/>
      <c r="CX110" s="183"/>
      <c r="CY110" s="114"/>
      <c r="DB110" s="70"/>
      <c r="DC110" s="70"/>
      <c r="DD110" s="70"/>
      <c r="DE110" s="114"/>
      <c r="DF110" s="114"/>
      <c r="DG110" s="114"/>
      <c r="DH110" s="70"/>
      <c r="DI110" s="70"/>
      <c r="DJ110" s="114"/>
      <c r="DK110" s="70"/>
      <c r="DL110" s="114"/>
      <c r="DM110" s="70"/>
      <c r="DN110" s="70"/>
      <c r="DO110" s="70"/>
      <c r="DP110" s="70"/>
    </row>
    <row r="111" spans="1:120" ht="15" thickBot="1" x14ac:dyDescent="0.3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O111" s="71" t="s">
        <v>216</v>
      </c>
      <c r="AP111" s="71" t="s">
        <v>216</v>
      </c>
      <c r="AQ111" s="71"/>
      <c r="AR111" s="71"/>
      <c r="AS111" s="311">
        <f>AS78+AS83+AS88+AS95+AS100+AS105+AS107</f>
        <v>257142.57713135416</v>
      </c>
      <c r="AU111" s="71" t="s">
        <v>216</v>
      </c>
      <c r="AV111" s="71"/>
      <c r="AW111" s="71"/>
      <c r="AX111" s="311">
        <f>AX78+AX83+AX88+AX95+AX100+AX105+AX107</f>
        <v>374987.65946952149</v>
      </c>
      <c r="AZ111" s="71" t="s">
        <v>216</v>
      </c>
      <c r="BA111" s="71"/>
      <c r="BB111" s="71"/>
      <c r="BC111" s="311">
        <f>BC78+BC83+BC88+BC95+BC100+BC105+BC107</f>
        <v>290972.64605741407</v>
      </c>
      <c r="BE111" s="71" t="s">
        <v>216</v>
      </c>
      <c r="BF111" s="71"/>
      <c r="BG111" s="71"/>
      <c r="BH111" s="311">
        <f>BH78+BH83+BH88+BH95+BH100+BH105+BH107</f>
        <v>232432.02123842188</v>
      </c>
      <c r="BJ111" s="71" t="s">
        <v>216</v>
      </c>
      <c r="BK111" s="71"/>
      <c r="BL111" s="71"/>
      <c r="BM111" s="311">
        <f>BM78+BM83+BM88+BM95+BM100+BM105+BM107</f>
        <v>120565.02809254167</v>
      </c>
      <c r="BO111" s="71" t="s">
        <v>216</v>
      </c>
      <c r="BP111" s="71"/>
      <c r="BQ111" s="71"/>
      <c r="BR111" s="311">
        <f>BR78+BR83+BR88+BR95+BR100+BR105+BR107</f>
        <v>136358.87278698245</v>
      </c>
      <c r="BT111" s="71" t="s">
        <v>216</v>
      </c>
      <c r="BU111" s="71"/>
      <c r="BV111" s="71"/>
      <c r="BW111" s="311">
        <f>BW78+BW83+BW88+BW95+BW100+BW105+BW107</f>
        <v>178448.46107040363</v>
      </c>
      <c r="BY111" s="71" t="s">
        <v>216</v>
      </c>
      <c r="BZ111" s="71"/>
      <c r="CA111" s="71"/>
      <c r="CB111" s="311">
        <f>CB78+CB83+CB88+CB95+CB100+CB105+CB107</f>
        <v>315262.70691801567</v>
      </c>
      <c r="CD111" s="71" t="s">
        <v>216</v>
      </c>
      <c r="CE111" s="71"/>
      <c r="CF111" s="71"/>
      <c r="CG111" s="311">
        <f>CG78+CG83+CG88+CG95+CG100+CG105+CG107</f>
        <v>410799.32116677082</v>
      </c>
      <c r="CI111" s="71" t="s">
        <v>216</v>
      </c>
      <c r="CJ111" s="71"/>
      <c r="CK111" s="71"/>
      <c r="CL111" s="311">
        <f>CL78+CL83+CL88+CL95+CL100+CL105+CL107</f>
        <v>558744.88134312234</v>
      </c>
      <c r="CN111" s="71" t="s">
        <v>216</v>
      </c>
      <c r="CO111" s="71"/>
      <c r="CP111" s="71"/>
      <c r="CQ111" s="311">
        <f>CQ78+CQ83+CQ88+CQ95+CQ100+CQ105+CQ107</f>
        <v>669903.26374272653</v>
      </c>
      <c r="CS111" s="71" t="s">
        <v>216</v>
      </c>
      <c r="CT111" s="71"/>
      <c r="CU111" s="71"/>
      <c r="CV111" s="311">
        <f>CV78+CV83+CV88+CV95+CV100+CV105+CV107</f>
        <v>695326.64116161445</v>
      </c>
      <c r="CX111" s="312">
        <f>SUM(AP111:CV111)</f>
        <v>4240944.0801788885</v>
      </c>
      <c r="CY111" s="71" t="s">
        <v>216</v>
      </c>
      <c r="DB111" s="70"/>
      <c r="DC111" s="70"/>
      <c r="DD111" s="72"/>
      <c r="DE111" s="73"/>
      <c r="DF111" s="73"/>
      <c r="DG111" s="74"/>
      <c r="DH111" s="72"/>
      <c r="DI111" s="75"/>
      <c r="DJ111" s="114"/>
      <c r="DK111" s="111"/>
      <c r="DL111" s="73"/>
      <c r="DM111" s="111"/>
      <c r="DN111" s="70"/>
      <c r="DO111" s="70"/>
      <c r="DP111" s="70"/>
    </row>
    <row r="112" spans="1:120" ht="15" thickTop="1" x14ac:dyDescent="0.3">
      <c r="A112" s="396"/>
      <c r="B112" s="396" t="s">
        <v>127</v>
      </c>
      <c r="C112" s="396"/>
      <c r="D112" s="397"/>
      <c r="E112" s="397"/>
      <c r="F112" s="401" t="s">
        <v>178</v>
      </c>
      <c r="G112" s="397"/>
      <c r="H112" s="401" t="s">
        <v>176</v>
      </c>
      <c r="I112" s="397"/>
      <c r="J112" s="397"/>
      <c r="K112" s="397"/>
      <c r="L112" s="397"/>
      <c r="M112" s="401" t="s">
        <v>170</v>
      </c>
      <c r="N112" s="397"/>
      <c r="O112" s="397"/>
      <c r="P112" s="397"/>
      <c r="Q112" s="397"/>
      <c r="R112" s="397"/>
      <c r="S112" s="397"/>
      <c r="T112" s="397"/>
      <c r="U112" s="397"/>
      <c r="V112" s="397" t="s">
        <v>166</v>
      </c>
      <c r="W112" s="397" t="s">
        <v>164</v>
      </c>
      <c r="X112" s="397" t="s">
        <v>175</v>
      </c>
      <c r="Y112" s="397"/>
      <c r="Z112" s="396"/>
      <c r="AA112" s="396"/>
      <c r="AB112" s="396" t="s">
        <v>218</v>
      </c>
      <c r="AC112" s="396"/>
      <c r="AD112" s="396"/>
      <c r="AE112" s="396"/>
      <c r="AF112" s="396"/>
      <c r="AG112" s="396"/>
      <c r="AH112" s="396"/>
      <c r="AI112" s="396" t="s">
        <v>217</v>
      </c>
      <c r="AJ112" s="396"/>
      <c r="AK112" s="396"/>
      <c r="CG112" s="121"/>
      <c r="CL112" s="121"/>
      <c r="CZ112" s="62"/>
      <c r="DA112" s="70"/>
      <c r="DB112" s="70"/>
      <c r="DC112" s="70"/>
      <c r="DD112" s="70"/>
      <c r="DE112" s="114"/>
      <c r="DF112" s="114"/>
      <c r="DG112" s="114"/>
      <c r="DH112" s="72"/>
      <c r="DI112" s="75"/>
      <c r="DJ112" s="114"/>
      <c r="DK112" s="70"/>
      <c r="DL112" s="114"/>
      <c r="DM112" s="70"/>
      <c r="DN112" s="70"/>
      <c r="DO112" s="70"/>
      <c r="DP112" s="70"/>
    </row>
    <row r="113" spans="1:120" x14ac:dyDescent="0.3">
      <c r="A113" s="50"/>
      <c r="B113" s="313" t="s">
        <v>114</v>
      </c>
      <c r="C113" s="313"/>
      <c r="D113" s="139"/>
      <c r="E113" s="139"/>
      <c r="F113" s="398" t="s">
        <v>181</v>
      </c>
      <c r="G113" s="398"/>
      <c r="H113" s="398" t="s">
        <v>165</v>
      </c>
      <c r="I113" s="398" t="s">
        <v>97</v>
      </c>
      <c r="J113" s="398" t="s">
        <v>179</v>
      </c>
      <c r="K113" s="399" t="s">
        <v>172</v>
      </c>
      <c r="L113" s="399"/>
      <c r="M113" s="398" t="s">
        <v>162</v>
      </c>
      <c r="N113" s="201" t="s">
        <v>169</v>
      </c>
      <c r="O113" s="398" t="s">
        <v>174</v>
      </c>
      <c r="P113" s="398" t="s">
        <v>177</v>
      </c>
      <c r="Q113" s="398" t="s">
        <v>167</v>
      </c>
      <c r="R113" s="398" t="s">
        <v>0</v>
      </c>
      <c r="S113" s="400" t="s">
        <v>173</v>
      </c>
      <c r="T113" s="400" t="s">
        <v>183</v>
      </c>
      <c r="U113" s="400"/>
      <c r="V113" s="398"/>
      <c r="W113" s="398"/>
      <c r="X113" s="400"/>
      <c r="Y113" s="399"/>
      <c r="Z113" s="313"/>
      <c r="AA113" s="314"/>
      <c r="AB113" s="477" t="s">
        <v>114</v>
      </c>
      <c r="AC113" s="478" t="s">
        <v>207</v>
      </c>
      <c r="AD113" s="478" t="s">
        <v>115</v>
      </c>
      <c r="AE113" s="477"/>
      <c r="AF113" s="479" t="s">
        <v>116</v>
      </c>
      <c r="AG113" s="479" t="s">
        <v>109</v>
      </c>
      <c r="AH113" s="479" t="s">
        <v>108</v>
      </c>
      <c r="AI113" s="479" t="s">
        <v>107</v>
      </c>
      <c r="AJ113" s="479" t="s">
        <v>95</v>
      </c>
      <c r="AK113" s="479" t="s">
        <v>75</v>
      </c>
      <c r="AL113" s="477" t="s">
        <v>114</v>
      </c>
      <c r="AM113" s="409"/>
      <c r="AN113" s="409"/>
      <c r="AO113" s="109"/>
      <c r="AP113" s="109"/>
      <c r="AQ113" s="109"/>
      <c r="AR113" s="109"/>
      <c r="AS113" s="411"/>
      <c r="AT113" s="109"/>
      <c r="AU113" s="109"/>
      <c r="AV113" s="109"/>
      <c r="AW113" s="109"/>
      <c r="AX113" s="411"/>
      <c r="AY113" s="109"/>
      <c r="AZ113" s="109"/>
      <c r="BA113" s="109"/>
      <c r="BB113" s="109"/>
      <c r="BC113" s="411"/>
      <c r="BD113" s="109"/>
      <c r="BE113" s="109"/>
      <c r="BF113" s="109"/>
      <c r="BG113" s="109"/>
      <c r="BH113" s="411"/>
      <c r="BI113" s="109"/>
      <c r="BJ113" s="109"/>
      <c r="BK113" s="109"/>
      <c r="BL113" s="109"/>
      <c r="BM113" s="411"/>
      <c r="BN113" s="109"/>
      <c r="BO113" s="109"/>
      <c r="BP113" s="109"/>
      <c r="BQ113" s="109"/>
      <c r="BR113" s="411"/>
      <c r="BS113" s="109"/>
      <c r="BT113" s="109"/>
      <c r="BU113" s="109"/>
      <c r="BV113" s="109"/>
      <c r="BW113" s="411"/>
      <c r="BX113" s="109"/>
      <c r="BY113" s="109"/>
      <c r="BZ113" s="109"/>
      <c r="CA113" s="109"/>
      <c r="CB113" s="411"/>
      <c r="CC113" s="109"/>
      <c r="CD113" s="109"/>
      <c r="CE113" s="109"/>
      <c r="CF113" s="109"/>
      <c r="CG113" s="410"/>
      <c r="CH113" s="109"/>
      <c r="CI113" s="109"/>
      <c r="CJ113" s="109"/>
      <c r="CK113" s="109"/>
      <c r="CL113" s="410"/>
      <c r="CM113" s="109"/>
      <c r="CN113" s="109"/>
      <c r="CO113" s="109"/>
      <c r="CP113" s="109"/>
      <c r="CQ113" s="411"/>
      <c r="CR113" s="109"/>
      <c r="CS113" s="109"/>
      <c r="CT113" s="109"/>
      <c r="CU113" s="109"/>
      <c r="CV113" s="411"/>
      <c r="CW113" s="109"/>
      <c r="CX113" s="109"/>
      <c r="CY113" s="263"/>
      <c r="CZ113" s="62"/>
      <c r="DA113" s="70"/>
      <c r="DB113" s="70"/>
      <c r="DC113" s="70"/>
      <c r="DD113" s="70"/>
      <c r="DE113" s="114"/>
      <c r="DF113" s="114"/>
      <c r="DG113" s="114"/>
      <c r="DH113" s="72"/>
      <c r="DI113" s="75"/>
      <c r="DJ113" s="114"/>
      <c r="DK113" s="70"/>
      <c r="DL113" s="114"/>
      <c r="DM113" s="70"/>
      <c r="DN113" s="70"/>
      <c r="DO113" s="70"/>
      <c r="DP113" s="70"/>
    </row>
    <row r="114" spans="1:120" x14ac:dyDescent="0.3">
      <c r="B114" s="129"/>
      <c r="C114" s="129"/>
      <c r="D114" s="392" t="s">
        <v>219</v>
      </c>
      <c r="E114" s="406" t="s">
        <v>220</v>
      </c>
      <c r="F114" s="61"/>
      <c r="G114" s="61"/>
      <c r="H114" s="70"/>
      <c r="I114" s="70"/>
      <c r="J114" s="70"/>
      <c r="K114" s="114"/>
      <c r="L114" s="114"/>
      <c r="M114" s="60"/>
      <c r="N114" s="70"/>
      <c r="O114" s="60"/>
      <c r="P114" s="60"/>
      <c r="Q114" s="70"/>
      <c r="R114" s="70"/>
      <c r="S114" s="393"/>
      <c r="T114" s="393"/>
      <c r="U114" s="393"/>
      <c r="V114" s="70"/>
      <c r="W114" s="62"/>
      <c r="X114" s="130"/>
      <c r="Y114" s="114"/>
      <c r="Z114" s="315"/>
      <c r="AA114" s="316"/>
      <c r="AB114" s="129"/>
      <c r="AC114" s="165"/>
      <c r="AD114" s="405"/>
      <c r="AE114" s="166"/>
      <c r="AF114" s="129"/>
      <c r="AG114" s="129"/>
      <c r="AH114" s="129"/>
      <c r="AI114" s="129"/>
      <c r="AJ114" s="129"/>
      <c r="AK114" s="129"/>
      <c r="AL114" s="317"/>
      <c r="AM114" s="129"/>
      <c r="AN114" s="129"/>
      <c r="AP114" s="129"/>
      <c r="AQ114" s="67"/>
      <c r="AS114" s="202"/>
      <c r="AU114" s="129"/>
      <c r="AV114" s="67"/>
      <c r="AX114" s="84"/>
      <c r="AZ114" s="129"/>
      <c r="BA114" s="67"/>
      <c r="BC114" s="84"/>
      <c r="BE114" s="129"/>
      <c r="BF114" s="67"/>
      <c r="BH114" s="202"/>
      <c r="BJ114" s="129"/>
      <c r="BK114" s="67"/>
      <c r="BM114" s="202"/>
      <c r="BO114" s="129"/>
      <c r="BP114" s="67"/>
      <c r="BQ114" s="60"/>
      <c r="BR114" s="237"/>
      <c r="BS114" s="60"/>
      <c r="BT114" s="293"/>
      <c r="BU114" s="67"/>
      <c r="BV114" s="60"/>
      <c r="BW114" s="237"/>
      <c r="BX114" s="60"/>
      <c r="BY114" s="293"/>
      <c r="BZ114" s="67"/>
      <c r="CA114" s="60"/>
      <c r="CB114" s="237"/>
      <c r="CD114" s="129"/>
      <c r="CE114" s="67"/>
      <c r="CG114" s="202"/>
      <c r="CI114" s="129"/>
      <c r="CJ114" s="67"/>
      <c r="CK114" s="60"/>
      <c r="CL114" s="237"/>
      <c r="CM114" s="60"/>
      <c r="CN114" s="293"/>
      <c r="CO114" s="67"/>
      <c r="CP114" s="60"/>
      <c r="CQ114" s="237"/>
      <c r="CR114" s="60"/>
      <c r="CS114" s="293"/>
      <c r="CT114" s="67"/>
      <c r="CV114" s="202"/>
      <c r="CZ114" s="62"/>
      <c r="DA114" s="70"/>
      <c r="DB114" s="70"/>
      <c r="DC114" s="70"/>
      <c r="DD114" s="70"/>
      <c r="DE114" s="114"/>
      <c r="DF114" s="114"/>
      <c r="DG114" s="114"/>
      <c r="DH114" s="72"/>
      <c r="DI114" s="75"/>
      <c r="DJ114" s="114"/>
      <c r="DK114" s="70"/>
      <c r="DL114" s="114"/>
      <c r="DM114" s="70"/>
      <c r="DN114" s="70"/>
      <c r="DO114" s="70"/>
      <c r="DP114" s="70"/>
    </row>
    <row r="115" spans="1:120" x14ac:dyDescent="0.3">
      <c r="A115" s="403" t="s">
        <v>194</v>
      </c>
      <c r="B115" s="404" t="s">
        <v>195</v>
      </c>
      <c r="C115" s="404"/>
      <c r="D115" s="392"/>
      <c r="E115" s="406"/>
      <c r="S115" s="51"/>
      <c r="T115" s="51"/>
      <c r="U115" s="51"/>
      <c r="V115" s="51"/>
      <c r="X115" s="51"/>
      <c r="Y115" s="114"/>
      <c r="Z115" s="315"/>
      <c r="AC115" s="165"/>
      <c r="AD115" s="405"/>
      <c r="AE115" s="166"/>
      <c r="AF115" s="129"/>
      <c r="AG115" s="129"/>
      <c r="AH115" s="129"/>
      <c r="AI115" s="129"/>
      <c r="AJ115" s="129"/>
      <c r="AK115" s="129"/>
      <c r="AL115" s="317"/>
      <c r="AM115" s="129"/>
      <c r="AN115" s="129"/>
      <c r="AP115" s="129"/>
      <c r="AQ115" s="67"/>
      <c r="AS115" s="202"/>
      <c r="AU115" s="129"/>
      <c r="AV115" s="67"/>
      <c r="AX115" s="84"/>
      <c r="AZ115" s="129"/>
      <c r="BA115" s="67"/>
      <c r="BC115" s="84"/>
      <c r="BE115" s="129"/>
      <c r="BF115" s="67"/>
      <c r="BH115" s="202"/>
      <c r="BJ115" s="129"/>
      <c r="BK115" s="67"/>
      <c r="BM115" s="202"/>
      <c r="BO115" s="129"/>
      <c r="BP115" s="67"/>
      <c r="BQ115" s="60"/>
      <c r="BR115" s="237"/>
      <c r="BS115" s="60"/>
      <c r="BT115" s="293"/>
      <c r="BU115" s="67"/>
      <c r="BV115" s="60"/>
      <c r="BW115" s="237"/>
      <c r="BX115" s="60"/>
      <c r="BY115" s="293"/>
      <c r="BZ115" s="67"/>
      <c r="CA115" s="60"/>
      <c r="CB115" s="237"/>
      <c r="CD115" s="129"/>
      <c r="CE115" s="67"/>
      <c r="CG115" s="202"/>
      <c r="CI115" s="129"/>
      <c r="CJ115" s="67"/>
      <c r="CK115" s="60"/>
      <c r="CL115" s="237"/>
      <c r="CM115" s="60"/>
      <c r="CN115" s="293"/>
      <c r="CO115" s="67"/>
      <c r="CP115" s="60"/>
      <c r="CQ115" s="237"/>
      <c r="CR115" s="60"/>
      <c r="CS115" s="293"/>
      <c r="CT115" s="67"/>
      <c r="CV115" s="202"/>
      <c r="CZ115" s="62"/>
      <c r="DA115" s="70"/>
      <c r="DB115" s="70"/>
      <c r="DC115" s="70"/>
      <c r="DD115" s="70"/>
      <c r="DE115" s="114"/>
      <c r="DF115" s="114"/>
      <c r="DG115" s="114"/>
      <c r="DH115" s="72"/>
      <c r="DI115" s="75"/>
      <c r="DJ115" s="114"/>
      <c r="DK115" s="70"/>
      <c r="DL115" s="114"/>
      <c r="DM115" s="70"/>
      <c r="DN115" s="70"/>
      <c r="DO115" s="70"/>
      <c r="DP115" s="70"/>
    </row>
    <row r="116" spans="1:120" x14ac:dyDescent="0.3">
      <c r="A116" s="51">
        <v>1</v>
      </c>
      <c r="B116" s="129" t="s">
        <v>266</v>
      </c>
      <c r="C116" s="129" t="s">
        <v>170</v>
      </c>
      <c r="D116" s="402">
        <v>7.0000000000000007E-2</v>
      </c>
      <c r="E116" s="407">
        <v>0.2</v>
      </c>
      <c r="F116" s="61"/>
      <c r="G116" s="61"/>
      <c r="H116" s="70" t="s">
        <v>165</v>
      </c>
      <c r="I116" s="70"/>
      <c r="J116" s="70"/>
      <c r="K116" s="114"/>
      <c r="L116" s="114"/>
      <c r="M116" s="60"/>
      <c r="N116" s="70"/>
      <c r="O116" s="60"/>
      <c r="P116" s="60"/>
      <c r="Q116" s="70"/>
      <c r="R116" s="70" t="s">
        <v>0</v>
      </c>
      <c r="S116" s="393" t="s">
        <v>173</v>
      </c>
      <c r="T116" s="393" t="s">
        <v>184</v>
      </c>
      <c r="U116" s="393"/>
      <c r="V116" s="70"/>
      <c r="W116" s="62"/>
      <c r="X116" s="130"/>
      <c r="Y116" s="114"/>
      <c r="Z116" s="315"/>
      <c r="AA116" s="316">
        <v>1</v>
      </c>
      <c r="AB116" s="129" t="s">
        <v>266</v>
      </c>
      <c r="AC116" s="165">
        <f t="shared" ref="AC116:AC135" si="0">D116</f>
        <v>7.0000000000000007E-2</v>
      </c>
      <c r="AD116" s="405">
        <f t="shared" ref="AD116:AD135" si="1">E116</f>
        <v>0.2</v>
      </c>
      <c r="AE116" s="166"/>
      <c r="AF116" s="293"/>
      <c r="AG116" s="293"/>
      <c r="AH116" s="293"/>
      <c r="AI116" s="293">
        <v>1</v>
      </c>
      <c r="AJ116" s="293">
        <v>0.75</v>
      </c>
      <c r="AK116" s="293">
        <v>0.5</v>
      </c>
      <c r="AL116" s="315" t="s">
        <v>266</v>
      </c>
      <c r="AM116" s="129">
        <f>AC116*AK116</f>
        <v>3.5000000000000003E-2</v>
      </c>
      <c r="AN116" s="293"/>
      <c r="AO116" s="60"/>
      <c r="AP116" s="129" t="s">
        <v>266</v>
      </c>
      <c r="AQ116" s="329">
        <v>0.5</v>
      </c>
      <c r="AR116" s="60"/>
      <c r="AS116" s="237">
        <f>AM116*AQ116</f>
        <v>1.7500000000000002E-2</v>
      </c>
      <c r="AT116" s="60"/>
      <c r="AU116" s="129" t="s">
        <v>266</v>
      </c>
      <c r="AV116" s="329">
        <v>1</v>
      </c>
      <c r="AW116" s="60"/>
      <c r="AX116" s="237">
        <f>AM116*AV116</f>
        <v>3.5000000000000003E-2</v>
      </c>
      <c r="AY116" s="60"/>
      <c r="AZ116" s="129" t="s">
        <v>266</v>
      </c>
      <c r="BA116" s="329">
        <v>1</v>
      </c>
      <c r="BB116" s="60"/>
      <c r="BC116" s="237">
        <f>AM116*BA116</f>
        <v>3.5000000000000003E-2</v>
      </c>
      <c r="BD116" s="60"/>
      <c r="BE116" s="129" t="s">
        <v>266</v>
      </c>
      <c r="BF116" s="329">
        <v>1</v>
      </c>
      <c r="BG116" s="60"/>
      <c r="BH116" s="237">
        <f>AM116*BF116</f>
        <v>3.5000000000000003E-2</v>
      </c>
      <c r="BI116" s="60"/>
      <c r="BJ116" s="129" t="s">
        <v>266</v>
      </c>
      <c r="BK116" s="329">
        <v>1</v>
      </c>
      <c r="BL116" s="60"/>
      <c r="BM116" s="237">
        <f>AM116*BK116</f>
        <v>3.5000000000000003E-2</v>
      </c>
      <c r="BN116" s="60"/>
      <c r="BO116" s="129" t="s">
        <v>266</v>
      </c>
      <c r="BP116" s="329">
        <v>1</v>
      </c>
      <c r="BQ116" s="60"/>
      <c r="BR116" s="237">
        <f>AM116*BP116</f>
        <v>3.5000000000000003E-2</v>
      </c>
      <c r="BS116" s="60"/>
      <c r="BT116" s="129" t="s">
        <v>266</v>
      </c>
      <c r="BU116" s="329">
        <v>1</v>
      </c>
      <c r="BV116" s="60"/>
      <c r="BW116" s="237">
        <f>AM116*BU116</f>
        <v>3.5000000000000003E-2</v>
      </c>
      <c r="BX116" s="60"/>
      <c r="BY116" s="129" t="s">
        <v>266</v>
      </c>
      <c r="BZ116" s="329">
        <v>1</v>
      </c>
      <c r="CA116" s="60"/>
      <c r="CB116" s="237">
        <f>AM116*BZ116</f>
        <v>3.5000000000000003E-2</v>
      </c>
      <c r="CD116" s="129" t="s">
        <v>266</v>
      </c>
      <c r="CE116" s="329">
        <v>1</v>
      </c>
      <c r="CF116" s="60"/>
      <c r="CG116" s="237">
        <f>AM116*CE116</f>
        <v>3.5000000000000003E-2</v>
      </c>
      <c r="CH116" s="60"/>
      <c r="CI116" s="129" t="s">
        <v>266</v>
      </c>
      <c r="CJ116" s="329">
        <v>1</v>
      </c>
      <c r="CK116" s="60"/>
      <c r="CL116" s="237">
        <f>AM116*CJ116</f>
        <v>3.5000000000000003E-2</v>
      </c>
      <c r="CM116" s="60"/>
      <c r="CN116" s="129" t="s">
        <v>266</v>
      </c>
      <c r="CO116" s="329">
        <v>1</v>
      </c>
      <c r="CP116" s="60"/>
      <c r="CQ116" s="237">
        <f>AM116*CO116</f>
        <v>3.5000000000000003E-2</v>
      </c>
      <c r="CR116" s="60"/>
      <c r="CS116" s="129" t="s">
        <v>266</v>
      </c>
      <c r="CT116" s="329">
        <v>1</v>
      </c>
      <c r="CU116" s="60"/>
      <c r="CV116" s="237">
        <f>AM116*CT116</f>
        <v>3.5000000000000003E-2</v>
      </c>
      <c r="CW116" s="60"/>
      <c r="CZ116" s="62"/>
      <c r="DA116" s="70"/>
      <c r="DB116" s="70"/>
      <c r="DC116" s="70"/>
      <c r="DD116" s="70"/>
      <c r="DE116" s="114"/>
      <c r="DF116" s="114"/>
      <c r="DG116" s="114"/>
      <c r="DH116" s="72"/>
      <c r="DI116" s="75"/>
      <c r="DJ116" s="114"/>
      <c r="DK116" s="70"/>
      <c r="DL116" s="114"/>
      <c r="DM116" s="70"/>
      <c r="DN116" s="70"/>
      <c r="DO116" s="70"/>
      <c r="DP116" s="70"/>
    </row>
    <row r="117" spans="1:120" x14ac:dyDescent="0.3">
      <c r="A117" s="51">
        <f>A116+1</f>
        <v>2</v>
      </c>
      <c r="B117" s="293" t="s">
        <v>105</v>
      </c>
      <c r="C117" s="293" t="s">
        <v>170</v>
      </c>
      <c r="D117" s="165">
        <v>7.0000000000000007E-2</v>
      </c>
      <c r="E117" s="408">
        <v>0.2</v>
      </c>
      <c r="F117" s="61"/>
      <c r="G117" s="61"/>
      <c r="H117" s="70"/>
      <c r="I117" s="70"/>
      <c r="J117" s="70"/>
      <c r="K117" s="114"/>
      <c r="L117" s="114"/>
      <c r="M117" s="60"/>
      <c r="N117" s="70" t="s">
        <v>169</v>
      </c>
      <c r="O117" s="60"/>
      <c r="P117" s="60"/>
      <c r="Q117" s="70"/>
      <c r="R117" s="70" t="s">
        <v>0</v>
      </c>
      <c r="S117" s="60" t="s">
        <v>173</v>
      </c>
      <c r="T117" s="393" t="s">
        <v>184</v>
      </c>
      <c r="U117" s="60"/>
      <c r="V117" s="70"/>
      <c r="W117" s="62"/>
      <c r="X117" s="51"/>
      <c r="Y117" s="114"/>
      <c r="Z117" s="315"/>
      <c r="AA117" s="316">
        <f>AA116+1</f>
        <v>2</v>
      </c>
      <c r="AB117" s="293" t="s">
        <v>105</v>
      </c>
      <c r="AC117" s="165">
        <f t="shared" si="0"/>
        <v>7.0000000000000007E-2</v>
      </c>
      <c r="AD117" s="405">
        <f t="shared" si="1"/>
        <v>0.2</v>
      </c>
      <c r="AE117" s="166"/>
      <c r="AF117" s="293"/>
      <c r="AG117" s="293"/>
      <c r="AH117" s="293"/>
      <c r="AI117" s="293">
        <v>1</v>
      </c>
      <c r="AJ117" s="293">
        <v>0.75</v>
      </c>
      <c r="AK117" s="293">
        <v>0.5</v>
      </c>
      <c r="AL117" s="315" t="s">
        <v>105</v>
      </c>
      <c r="AM117" s="129">
        <f t="shared" ref="AM117:AM135" si="2">AC117*AK117</f>
        <v>3.5000000000000003E-2</v>
      </c>
      <c r="AN117" s="293"/>
      <c r="AO117" s="60"/>
      <c r="AP117" s="293" t="s">
        <v>105</v>
      </c>
      <c r="AQ117" s="329">
        <v>1</v>
      </c>
      <c r="AR117" s="60"/>
      <c r="AS117" s="237">
        <f>AM117*AQ117</f>
        <v>3.5000000000000003E-2</v>
      </c>
      <c r="AT117" s="60"/>
      <c r="AU117" s="293" t="s">
        <v>105</v>
      </c>
      <c r="AV117" s="329">
        <v>1</v>
      </c>
      <c r="AW117" s="60"/>
      <c r="AX117" s="237">
        <f>AM117*AV117</f>
        <v>3.5000000000000003E-2</v>
      </c>
      <c r="AY117" s="60"/>
      <c r="AZ117" s="293" t="s">
        <v>105</v>
      </c>
      <c r="BA117" s="329">
        <v>1</v>
      </c>
      <c r="BB117" s="60"/>
      <c r="BC117" s="237">
        <f>AM117*BA117</f>
        <v>3.5000000000000003E-2</v>
      </c>
      <c r="BD117" s="60"/>
      <c r="BE117" s="293" t="s">
        <v>105</v>
      </c>
      <c r="BF117" s="329">
        <v>1</v>
      </c>
      <c r="BG117" s="60"/>
      <c r="BH117" s="237">
        <f>AM117*BF117</f>
        <v>3.5000000000000003E-2</v>
      </c>
      <c r="BI117" s="60"/>
      <c r="BJ117" s="293" t="s">
        <v>105</v>
      </c>
      <c r="BK117" s="329">
        <v>1</v>
      </c>
      <c r="BL117" s="60"/>
      <c r="BM117" s="237">
        <f>AM117*BK117</f>
        <v>3.5000000000000003E-2</v>
      </c>
      <c r="BN117" s="60"/>
      <c r="BO117" s="293" t="s">
        <v>105</v>
      </c>
      <c r="BP117" s="329">
        <v>1</v>
      </c>
      <c r="BQ117" s="60"/>
      <c r="BR117" s="237">
        <f>AM117*BP117</f>
        <v>3.5000000000000003E-2</v>
      </c>
      <c r="BS117" s="60"/>
      <c r="BT117" s="293" t="s">
        <v>105</v>
      </c>
      <c r="BU117" s="329">
        <v>1</v>
      </c>
      <c r="BV117" s="60"/>
      <c r="BW117" s="237">
        <f>AM117*BU117</f>
        <v>3.5000000000000003E-2</v>
      </c>
      <c r="BX117" s="60"/>
      <c r="BY117" s="293" t="s">
        <v>105</v>
      </c>
      <c r="BZ117" s="329">
        <v>1</v>
      </c>
      <c r="CA117" s="60"/>
      <c r="CB117" s="237">
        <f>AM117*BZ117</f>
        <v>3.5000000000000003E-2</v>
      </c>
      <c r="CD117" s="293" t="s">
        <v>105</v>
      </c>
      <c r="CE117" s="329">
        <v>1</v>
      </c>
      <c r="CF117" s="60"/>
      <c r="CG117" s="237">
        <f>AM117*CE117</f>
        <v>3.5000000000000003E-2</v>
      </c>
      <c r="CH117" s="60"/>
      <c r="CI117" s="293" t="s">
        <v>105</v>
      </c>
      <c r="CJ117" s="329">
        <v>1</v>
      </c>
      <c r="CK117" s="60"/>
      <c r="CL117" s="237">
        <f>AM117*CJ117</f>
        <v>3.5000000000000003E-2</v>
      </c>
      <c r="CM117" s="60"/>
      <c r="CN117" s="293" t="s">
        <v>105</v>
      </c>
      <c r="CO117" s="329">
        <v>1</v>
      </c>
      <c r="CP117" s="60"/>
      <c r="CQ117" s="237">
        <f>AM117*CO117</f>
        <v>3.5000000000000003E-2</v>
      </c>
      <c r="CR117" s="60"/>
      <c r="CS117" s="293" t="s">
        <v>105</v>
      </c>
      <c r="CT117" s="329">
        <v>1</v>
      </c>
      <c r="CU117" s="60"/>
      <c r="CV117" s="237">
        <f>AM117*CT117</f>
        <v>3.5000000000000003E-2</v>
      </c>
      <c r="CW117" s="60"/>
      <c r="CZ117" s="62"/>
      <c r="DA117" s="70"/>
      <c r="DB117" s="70"/>
      <c r="DC117" s="70"/>
      <c r="DD117" s="70"/>
      <c r="DE117" s="114"/>
      <c r="DF117" s="114"/>
      <c r="DG117" s="114"/>
      <c r="DH117" s="72"/>
      <c r="DI117" s="75"/>
      <c r="DJ117" s="114"/>
      <c r="DK117" s="70"/>
      <c r="DL117" s="114"/>
      <c r="DM117" s="70"/>
      <c r="DN117" s="70"/>
      <c r="DO117" s="70"/>
      <c r="DP117" s="70"/>
    </row>
    <row r="118" spans="1:120" x14ac:dyDescent="0.3">
      <c r="A118" s="51">
        <f t="shared" ref="A118:A120" si="3">A117+1</f>
        <v>3</v>
      </c>
      <c r="B118" s="293" t="s">
        <v>104</v>
      </c>
      <c r="C118" s="293" t="s">
        <v>170</v>
      </c>
      <c r="D118" s="165">
        <v>0.1</v>
      </c>
      <c r="E118" s="408">
        <v>0.3</v>
      </c>
      <c r="F118" s="61"/>
      <c r="G118" s="61"/>
      <c r="H118" s="70" t="s">
        <v>165</v>
      </c>
      <c r="I118" s="70" t="s">
        <v>97</v>
      </c>
      <c r="J118" s="70"/>
      <c r="K118" s="114" t="s">
        <v>172</v>
      </c>
      <c r="L118" s="114"/>
      <c r="M118" s="60" t="s">
        <v>162</v>
      </c>
      <c r="N118" s="70"/>
      <c r="O118" s="60" t="s">
        <v>174</v>
      </c>
      <c r="P118" s="60"/>
      <c r="Q118" s="70" t="s">
        <v>167</v>
      </c>
      <c r="R118" s="70" t="s">
        <v>0</v>
      </c>
      <c r="S118" s="237"/>
      <c r="T118" s="237"/>
      <c r="U118" s="237"/>
      <c r="V118" s="70"/>
      <c r="W118" s="62"/>
      <c r="Y118" s="114"/>
      <c r="Z118" s="315"/>
      <c r="AA118" s="316">
        <f t="shared" ref="AA118:AA135" si="4">AA117+1</f>
        <v>3</v>
      </c>
      <c r="AB118" s="293" t="s">
        <v>104</v>
      </c>
      <c r="AC118" s="165">
        <f t="shared" si="0"/>
        <v>0.1</v>
      </c>
      <c r="AD118" s="405">
        <f t="shared" si="1"/>
        <v>0.3</v>
      </c>
      <c r="AF118" s="293"/>
      <c r="AG118" s="293"/>
      <c r="AH118" s="293"/>
      <c r="AI118" s="293">
        <v>1</v>
      </c>
      <c r="AJ118" s="293">
        <v>0.5</v>
      </c>
      <c r="AK118" s="293">
        <v>0.33</v>
      </c>
      <c r="AL118" s="315" t="s">
        <v>104</v>
      </c>
      <c r="AM118" s="129">
        <f t="shared" si="2"/>
        <v>3.3000000000000002E-2</v>
      </c>
      <c r="AN118" s="293"/>
      <c r="AO118" s="60"/>
      <c r="AP118" s="293" t="s">
        <v>104</v>
      </c>
      <c r="AQ118" s="329">
        <v>0.05</v>
      </c>
      <c r="AR118" s="60"/>
      <c r="AS118" s="237">
        <f>AM118*AQ118</f>
        <v>1.6500000000000002E-3</v>
      </c>
      <c r="AT118" s="60"/>
      <c r="AU118" s="293" t="s">
        <v>104</v>
      </c>
      <c r="AV118" s="329">
        <v>0.1</v>
      </c>
      <c r="AW118" s="60"/>
      <c r="AX118" s="237">
        <f>AM118*AV118</f>
        <v>3.3000000000000004E-3</v>
      </c>
      <c r="AY118" s="60"/>
      <c r="AZ118" s="293" t="s">
        <v>104</v>
      </c>
      <c r="BA118" s="329">
        <v>0.2</v>
      </c>
      <c r="BB118" s="60"/>
      <c r="BC118" s="237">
        <f>AM118*BA118</f>
        <v>6.6000000000000008E-3</v>
      </c>
      <c r="BD118" s="60"/>
      <c r="BE118" s="293" t="s">
        <v>104</v>
      </c>
      <c r="BF118" s="329">
        <v>0.3</v>
      </c>
      <c r="BG118" s="60"/>
      <c r="BH118" s="237">
        <f>AM118*BF118</f>
        <v>9.9000000000000008E-3</v>
      </c>
      <c r="BI118" s="60"/>
      <c r="BJ118" s="293" t="s">
        <v>104</v>
      </c>
      <c r="BK118" s="329">
        <v>0.4</v>
      </c>
      <c r="BL118" s="60"/>
      <c r="BM118" s="237">
        <f>AM118*BK118</f>
        <v>1.3200000000000002E-2</v>
      </c>
      <c r="BN118" s="60"/>
      <c r="BO118" s="293" t="s">
        <v>104</v>
      </c>
      <c r="BP118" s="329">
        <v>0.5</v>
      </c>
      <c r="BQ118" s="60"/>
      <c r="BR118" s="237">
        <f>AM118*BP118</f>
        <v>1.6500000000000001E-2</v>
      </c>
      <c r="BS118" s="60"/>
      <c r="BT118" s="293" t="s">
        <v>104</v>
      </c>
      <c r="BU118" s="329">
        <v>0.6</v>
      </c>
      <c r="BV118" s="60"/>
      <c r="BW118" s="237">
        <f>AM118*BU118</f>
        <v>1.9800000000000002E-2</v>
      </c>
      <c r="BX118" s="60"/>
      <c r="BY118" s="293" t="s">
        <v>104</v>
      </c>
      <c r="BZ118" s="329">
        <v>0.7</v>
      </c>
      <c r="CA118" s="60"/>
      <c r="CB118" s="237">
        <f>AM118*BZ118</f>
        <v>2.3099999999999999E-2</v>
      </c>
      <c r="CD118" s="293" t="s">
        <v>104</v>
      </c>
      <c r="CE118" s="329">
        <v>0.8</v>
      </c>
      <c r="CF118" s="60"/>
      <c r="CG118" s="237">
        <f>AM118*CE118</f>
        <v>2.6400000000000003E-2</v>
      </c>
      <c r="CH118" s="60"/>
      <c r="CI118" s="293" t="s">
        <v>104</v>
      </c>
      <c r="CJ118" s="329">
        <v>0.9</v>
      </c>
      <c r="CK118" s="60"/>
      <c r="CL118" s="237">
        <f>AM118*CJ118</f>
        <v>2.9700000000000001E-2</v>
      </c>
      <c r="CM118" s="60"/>
      <c r="CN118" s="293" t="s">
        <v>104</v>
      </c>
      <c r="CO118" s="329">
        <v>0.95</v>
      </c>
      <c r="CP118" s="60"/>
      <c r="CQ118" s="237">
        <f>AM118*CO118</f>
        <v>3.1350000000000003E-2</v>
      </c>
      <c r="CR118" s="60"/>
      <c r="CS118" s="293" t="s">
        <v>104</v>
      </c>
      <c r="CT118" s="329">
        <v>1</v>
      </c>
      <c r="CU118" s="60"/>
      <c r="CV118" s="237">
        <f>AM118*CT118</f>
        <v>3.3000000000000002E-2</v>
      </c>
      <c r="CW118" s="60"/>
      <c r="CZ118" s="62"/>
      <c r="DA118" s="70"/>
      <c r="DB118" s="70"/>
      <c r="DC118" s="70"/>
      <c r="DD118" s="70"/>
      <c r="DE118" s="114"/>
      <c r="DF118" s="114"/>
      <c r="DG118" s="114"/>
      <c r="DH118" s="72"/>
      <c r="DI118" s="75"/>
      <c r="DJ118" s="114"/>
      <c r="DK118" s="70"/>
      <c r="DL118" s="114"/>
      <c r="DM118" s="70"/>
      <c r="DN118" s="70"/>
      <c r="DO118" s="70"/>
      <c r="DP118" s="70"/>
    </row>
    <row r="119" spans="1:120" x14ac:dyDescent="0.3">
      <c r="A119" s="51">
        <f t="shared" si="3"/>
        <v>4</v>
      </c>
      <c r="B119" s="237" t="s">
        <v>180</v>
      </c>
      <c r="C119" s="293" t="s">
        <v>170</v>
      </c>
      <c r="D119" s="165">
        <f>CB118</f>
        <v>2.3099999999999999E-2</v>
      </c>
      <c r="E119" s="408">
        <v>0.2</v>
      </c>
      <c r="F119" s="61"/>
      <c r="G119" s="61"/>
      <c r="H119" s="70" t="s">
        <v>165</v>
      </c>
      <c r="I119" s="70" t="s">
        <v>97</v>
      </c>
      <c r="J119" s="70"/>
      <c r="K119" s="114"/>
      <c r="L119" s="114"/>
      <c r="M119" s="60" t="s">
        <v>162</v>
      </c>
      <c r="N119" s="70" t="s">
        <v>169</v>
      </c>
      <c r="O119" s="60" t="s">
        <v>174</v>
      </c>
      <c r="P119" s="60" t="s">
        <v>177</v>
      </c>
      <c r="Q119" s="70" t="s">
        <v>167</v>
      </c>
      <c r="R119" s="70" t="s">
        <v>0</v>
      </c>
      <c r="S119" s="237" t="s">
        <v>173</v>
      </c>
      <c r="T119" s="237"/>
      <c r="U119" s="237"/>
      <c r="V119" s="70"/>
      <c r="W119" s="62"/>
      <c r="Y119" s="114"/>
      <c r="Z119" s="315"/>
      <c r="AA119" s="316">
        <f t="shared" si="4"/>
        <v>4</v>
      </c>
      <c r="AB119" s="237" t="s">
        <v>180</v>
      </c>
      <c r="AC119" s="165">
        <f t="shared" si="0"/>
        <v>2.3099999999999999E-2</v>
      </c>
      <c r="AD119" s="405">
        <f t="shared" si="1"/>
        <v>0.2</v>
      </c>
      <c r="AE119" s="166"/>
      <c r="AF119" s="293"/>
      <c r="AG119" s="293"/>
      <c r="AH119" s="293"/>
      <c r="AI119" s="293">
        <v>1</v>
      </c>
      <c r="AJ119" s="293">
        <v>0.5</v>
      </c>
      <c r="AK119" s="293">
        <v>0.33</v>
      </c>
      <c r="AL119" s="197" t="s">
        <v>180</v>
      </c>
      <c r="AM119" s="129">
        <f t="shared" si="2"/>
        <v>7.6230000000000004E-3</v>
      </c>
      <c r="AN119" s="293"/>
      <c r="AO119" s="60"/>
      <c r="AP119" s="237" t="s">
        <v>180</v>
      </c>
      <c r="AQ119" s="329">
        <v>0.05</v>
      </c>
      <c r="AR119" s="60"/>
      <c r="AS119" s="237">
        <f>AM119*AQ119</f>
        <v>3.8115000000000002E-4</v>
      </c>
      <c r="AT119" s="60"/>
      <c r="AU119" s="237" t="s">
        <v>180</v>
      </c>
      <c r="AV119" s="329">
        <v>0.1</v>
      </c>
      <c r="AW119" s="60"/>
      <c r="AX119" s="237">
        <f>AM119*AV119</f>
        <v>7.6230000000000004E-4</v>
      </c>
      <c r="AY119" s="60"/>
      <c r="AZ119" s="237" t="s">
        <v>180</v>
      </c>
      <c r="BA119" s="329">
        <v>0.2</v>
      </c>
      <c r="BB119" s="60"/>
      <c r="BC119" s="237">
        <f>AM119*BA119</f>
        <v>1.5246000000000001E-3</v>
      </c>
      <c r="BD119" s="60"/>
      <c r="BE119" s="237" t="s">
        <v>180</v>
      </c>
      <c r="BF119" s="329">
        <v>0.3</v>
      </c>
      <c r="BG119" s="60"/>
      <c r="BH119" s="237">
        <f>AM119*BF119</f>
        <v>2.2869000000000001E-3</v>
      </c>
      <c r="BI119" s="60"/>
      <c r="BJ119" s="237" t="s">
        <v>180</v>
      </c>
      <c r="BK119" s="329">
        <v>0.4</v>
      </c>
      <c r="BL119" s="60"/>
      <c r="BM119" s="237">
        <f>AM119*BK119</f>
        <v>3.0492000000000002E-3</v>
      </c>
      <c r="BN119" s="60"/>
      <c r="BO119" s="237" t="s">
        <v>180</v>
      </c>
      <c r="BP119" s="329">
        <v>0.5</v>
      </c>
      <c r="BQ119" s="60"/>
      <c r="BR119" s="237">
        <f>AM119*BP119</f>
        <v>3.8115000000000002E-3</v>
      </c>
      <c r="BS119" s="60"/>
      <c r="BT119" s="237" t="s">
        <v>180</v>
      </c>
      <c r="BU119" s="329">
        <v>0.6</v>
      </c>
      <c r="BV119" s="60"/>
      <c r="BW119" s="237">
        <f>AM119*BU119</f>
        <v>4.5738000000000003E-3</v>
      </c>
      <c r="BX119" s="60"/>
      <c r="BY119" s="237" t="s">
        <v>180</v>
      </c>
      <c r="BZ119" s="329">
        <v>0.7</v>
      </c>
      <c r="CA119" s="60"/>
      <c r="CB119" s="237">
        <f>AM119*BZ119</f>
        <v>5.3360999999999999E-3</v>
      </c>
      <c r="CD119" s="237" t="s">
        <v>180</v>
      </c>
      <c r="CE119" s="329">
        <v>0.8</v>
      </c>
      <c r="CF119" s="60"/>
      <c r="CG119" s="237">
        <f>AM119*CE119</f>
        <v>6.0984000000000003E-3</v>
      </c>
      <c r="CH119" s="60"/>
      <c r="CI119" s="237" t="s">
        <v>180</v>
      </c>
      <c r="CJ119" s="329">
        <v>0.9</v>
      </c>
      <c r="CK119" s="60"/>
      <c r="CL119" s="237">
        <f>AM119*CJ119</f>
        <v>6.8607000000000008E-3</v>
      </c>
      <c r="CM119" s="60"/>
      <c r="CN119" s="237" t="s">
        <v>180</v>
      </c>
      <c r="CO119" s="329">
        <v>0.95</v>
      </c>
      <c r="CP119" s="60"/>
      <c r="CQ119" s="237">
        <f>AM119*CO119</f>
        <v>7.2418500000000002E-3</v>
      </c>
      <c r="CR119" s="60"/>
      <c r="CS119" s="237" t="s">
        <v>180</v>
      </c>
      <c r="CT119" s="329">
        <v>1</v>
      </c>
      <c r="CU119" s="60"/>
      <c r="CV119" s="237">
        <f>AM119*CT119</f>
        <v>7.6230000000000004E-3</v>
      </c>
      <c r="CW119" s="60"/>
      <c r="CZ119" s="62"/>
      <c r="DA119" s="70"/>
      <c r="DB119" s="70"/>
      <c r="DC119" s="70"/>
      <c r="DD119" s="70"/>
      <c r="DE119" s="114"/>
      <c r="DF119" s="114"/>
      <c r="DG119" s="114"/>
      <c r="DH119" s="72"/>
      <c r="DI119" s="75"/>
      <c r="DJ119" s="114"/>
      <c r="DK119" s="70"/>
      <c r="DL119" s="114"/>
      <c r="DM119" s="70"/>
      <c r="DN119" s="70"/>
      <c r="DO119" s="70"/>
      <c r="DP119" s="70"/>
    </row>
    <row r="120" spans="1:120" x14ac:dyDescent="0.3">
      <c r="A120" s="51">
        <f t="shared" si="3"/>
        <v>5</v>
      </c>
      <c r="B120" s="293" t="s">
        <v>185</v>
      </c>
      <c r="C120" s="293" t="s">
        <v>170</v>
      </c>
      <c r="D120" s="165">
        <v>0.05</v>
      </c>
      <c r="E120" s="408">
        <v>0.2</v>
      </c>
      <c r="F120" s="61"/>
      <c r="G120" s="61"/>
      <c r="H120" s="70"/>
      <c r="I120" s="70" t="s">
        <v>97</v>
      </c>
      <c r="J120" s="70"/>
      <c r="K120" s="114"/>
      <c r="L120" s="114"/>
      <c r="M120" s="60" t="s">
        <v>162</v>
      </c>
      <c r="N120" s="70"/>
      <c r="O120" s="60" t="s">
        <v>174</v>
      </c>
      <c r="P120" s="60"/>
      <c r="Q120" s="70"/>
      <c r="R120" s="70" t="s">
        <v>0</v>
      </c>
      <c r="S120" s="237"/>
      <c r="T120" s="237"/>
      <c r="U120" s="237"/>
      <c r="V120" s="70"/>
      <c r="W120" s="62"/>
      <c r="Y120" s="114"/>
      <c r="Z120" s="315"/>
      <c r="AA120" s="316">
        <f t="shared" si="4"/>
        <v>5</v>
      </c>
      <c r="AB120" s="293" t="s">
        <v>185</v>
      </c>
      <c r="AC120" s="165">
        <f t="shared" si="0"/>
        <v>0.05</v>
      </c>
      <c r="AD120" s="405">
        <f t="shared" si="1"/>
        <v>0.2</v>
      </c>
      <c r="AE120" s="166"/>
      <c r="AF120" s="129"/>
      <c r="AG120" s="129"/>
      <c r="AH120" s="129"/>
      <c r="AI120" s="293">
        <v>1</v>
      </c>
      <c r="AJ120" s="293">
        <v>0.5</v>
      </c>
      <c r="AK120" s="293">
        <v>0.25</v>
      </c>
      <c r="AL120" s="315" t="s">
        <v>185</v>
      </c>
      <c r="AM120" s="129">
        <f t="shared" si="2"/>
        <v>1.2500000000000001E-2</v>
      </c>
      <c r="AN120" s="293"/>
      <c r="AO120" s="60"/>
      <c r="AP120" s="293" t="s">
        <v>185</v>
      </c>
      <c r="AQ120" s="329">
        <v>0.05</v>
      </c>
      <c r="AR120" s="60"/>
      <c r="AS120" s="237">
        <f>AM120*AQ120</f>
        <v>6.2500000000000012E-4</v>
      </c>
      <c r="AT120" s="60"/>
      <c r="AU120" s="293" t="s">
        <v>185</v>
      </c>
      <c r="AV120" s="329">
        <v>0.1</v>
      </c>
      <c r="AW120" s="60"/>
      <c r="AX120" s="237">
        <f>AM120*AV120</f>
        <v>1.2500000000000002E-3</v>
      </c>
      <c r="AY120" s="60"/>
      <c r="AZ120" s="293" t="s">
        <v>185</v>
      </c>
      <c r="BA120" s="329">
        <v>0.2</v>
      </c>
      <c r="BB120" s="60"/>
      <c r="BC120" s="237">
        <f>AM120*BA120</f>
        <v>2.5000000000000005E-3</v>
      </c>
      <c r="BD120" s="60"/>
      <c r="BE120" s="293" t="s">
        <v>185</v>
      </c>
      <c r="BF120" s="329">
        <v>0.3</v>
      </c>
      <c r="BG120" s="60"/>
      <c r="BH120" s="237">
        <f>AM120*BF120</f>
        <v>3.7499999999999999E-3</v>
      </c>
      <c r="BI120" s="60"/>
      <c r="BJ120" s="293" t="s">
        <v>185</v>
      </c>
      <c r="BK120" s="329">
        <v>0.4</v>
      </c>
      <c r="BL120" s="60"/>
      <c r="BM120" s="237">
        <f>AM120*BK120</f>
        <v>5.000000000000001E-3</v>
      </c>
      <c r="BN120" s="60"/>
      <c r="BO120" s="293" t="s">
        <v>185</v>
      </c>
      <c r="BP120" s="329">
        <v>0.5</v>
      </c>
      <c r="BQ120" s="60"/>
      <c r="BR120" s="237">
        <f>AM120*BP120</f>
        <v>6.2500000000000003E-3</v>
      </c>
      <c r="BS120" s="60"/>
      <c r="BT120" s="293" t="s">
        <v>185</v>
      </c>
      <c r="BU120" s="329">
        <v>0.6</v>
      </c>
      <c r="BV120" s="60"/>
      <c r="BW120" s="237">
        <f>AM120*BU120</f>
        <v>7.4999999999999997E-3</v>
      </c>
      <c r="BX120" s="60"/>
      <c r="BY120" s="293" t="s">
        <v>185</v>
      </c>
      <c r="BZ120" s="329">
        <v>0.7</v>
      </c>
      <c r="CA120" s="60"/>
      <c r="CB120" s="237">
        <f>AM120*BZ120</f>
        <v>8.7499999999999991E-3</v>
      </c>
      <c r="CD120" s="293" t="s">
        <v>185</v>
      </c>
      <c r="CE120" s="329">
        <v>0.8</v>
      </c>
      <c r="CF120" s="60"/>
      <c r="CG120" s="237">
        <f>AM120*CE120</f>
        <v>1.0000000000000002E-2</v>
      </c>
      <c r="CH120" s="60"/>
      <c r="CI120" s="293" t="s">
        <v>185</v>
      </c>
      <c r="CJ120" s="329">
        <v>0.9</v>
      </c>
      <c r="CK120" s="60"/>
      <c r="CL120" s="237">
        <f>AM120*CJ120</f>
        <v>1.1250000000000001E-2</v>
      </c>
      <c r="CM120" s="60"/>
      <c r="CN120" s="293" t="s">
        <v>185</v>
      </c>
      <c r="CO120" s="329">
        <v>0.95</v>
      </c>
      <c r="CP120" s="60"/>
      <c r="CQ120" s="237">
        <f>AM120*CO120</f>
        <v>1.1875E-2</v>
      </c>
      <c r="CR120" s="60"/>
      <c r="CS120" s="293" t="s">
        <v>185</v>
      </c>
      <c r="CT120" s="329">
        <v>1</v>
      </c>
      <c r="CU120" s="60"/>
      <c r="CV120" s="237">
        <f>AM120*CT120</f>
        <v>1.2500000000000001E-2</v>
      </c>
      <c r="CW120" s="60"/>
      <c r="CZ120" s="62"/>
      <c r="DA120" s="70"/>
      <c r="DB120" s="70"/>
      <c r="DC120" s="70"/>
      <c r="DD120" s="70"/>
      <c r="DE120" s="114"/>
      <c r="DF120" s="114"/>
      <c r="DG120" s="114"/>
      <c r="DH120" s="72"/>
      <c r="DI120" s="75"/>
      <c r="DJ120" s="114"/>
      <c r="DK120" s="70"/>
      <c r="DL120" s="114"/>
      <c r="DM120" s="70"/>
      <c r="DN120" s="70"/>
      <c r="DO120" s="70"/>
      <c r="DP120" s="70"/>
    </row>
    <row r="121" spans="1:120" x14ac:dyDescent="0.3">
      <c r="A121" s="51">
        <f>A120+1</f>
        <v>6</v>
      </c>
      <c r="B121" s="293" t="s">
        <v>117</v>
      </c>
      <c r="C121" s="293" t="s">
        <v>170</v>
      </c>
      <c r="D121" s="165">
        <v>7.0000000000000007E-2</v>
      </c>
      <c r="E121" s="408">
        <v>0.2</v>
      </c>
      <c r="F121" s="61"/>
      <c r="G121" s="61"/>
      <c r="H121" s="70"/>
      <c r="I121" s="70" t="s">
        <v>97</v>
      </c>
      <c r="J121" s="70"/>
      <c r="K121" s="114"/>
      <c r="L121" s="114"/>
      <c r="M121" s="60" t="s">
        <v>162</v>
      </c>
      <c r="N121" s="70"/>
      <c r="O121" s="60" t="s">
        <v>174</v>
      </c>
      <c r="P121" s="60"/>
      <c r="Q121" s="70" t="s">
        <v>167</v>
      </c>
      <c r="R121" s="70" t="s">
        <v>0</v>
      </c>
      <c r="S121" s="237"/>
      <c r="T121" s="237"/>
      <c r="U121" s="237"/>
      <c r="V121" s="70"/>
      <c r="W121" s="62"/>
      <c r="Y121" s="114"/>
      <c r="Z121" s="315"/>
      <c r="AA121" s="316">
        <f t="shared" si="4"/>
        <v>6</v>
      </c>
      <c r="AB121" s="293" t="s">
        <v>117</v>
      </c>
      <c r="AC121" s="165">
        <f t="shared" si="0"/>
        <v>7.0000000000000007E-2</v>
      </c>
      <c r="AD121" s="405">
        <f t="shared" si="1"/>
        <v>0.2</v>
      </c>
      <c r="AE121" s="166"/>
      <c r="AF121" s="129"/>
      <c r="AG121" s="129"/>
      <c r="AH121" s="129"/>
      <c r="AI121" s="293">
        <v>1</v>
      </c>
      <c r="AJ121" s="293">
        <v>0.5</v>
      </c>
      <c r="AK121" s="293">
        <v>0.33</v>
      </c>
      <c r="AL121" s="315" t="s">
        <v>117</v>
      </c>
      <c r="AM121" s="129">
        <f t="shared" si="2"/>
        <v>2.3100000000000002E-2</v>
      </c>
      <c r="AN121" s="293"/>
      <c r="AO121" s="60"/>
      <c r="AP121" s="293" t="s">
        <v>117</v>
      </c>
      <c r="AQ121" s="329">
        <v>0.05</v>
      </c>
      <c r="AR121" s="60"/>
      <c r="AS121" s="237">
        <f>AM121*AQ121</f>
        <v>1.1550000000000002E-3</v>
      </c>
      <c r="AT121" s="60"/>
      <c r="AU121" s="293" t="s">
        <v>117</v>
      </c>
      <c r="AV121" s="329">
        <v>0.1</v>
      </c>
      <c r="AW121" s="60"/>
      <c r="AX121" s="237">
        <f>AM121*AV121</f>
        <v>2.3100000000000004E-3</v>
      </c>
      <c r="AY121" s="60"/>
      <c r="AZ121" s="293" t="s">
        <v>117</v>
      </c>
      <c r="BA121" s="329">
        <v>0.2</v>
      </c>
      <c r="BB121" s="60"/>
      <c r="BC121" s="237">
        <f>AM121*BA121</f>
        <v>4.6200000000000008E-3</v>
      </c>
      <c r="BD121" s="60"/>
      <c r="BE121" s="293" t="s">
        <v>117</v>
      </c>
      <c r="BF121" s="329">
        <v>0.3</v>
      </c>
      <c r="BG121" s="60"/>
      <c r="BH121" s="237">
        <f>AM121*BF121</f>
        <v>6.9300000000000004E-3</v>
      </c>
      <c r="BI121" s="60"/>
      <c r="BJ121" s="293" t="s">
        <v>117</v>
      </c>
      <c r="BK121" s="329">
        <v>0.4</v>
      </c>
      <c r="BL121" s="60"/>
      <c r="BM121" s="237">
        <f>AM121*BK121</f>
        <v>9.2400000000000017E-3</v>
      </c>
      <c r="BN121" s="60"/>
      <c r="BO121" s="293" t="s">
        <v>117</v>
      </c>
      <c r="BP121" s="329">
        <v>0.5</v>
      </c>
      <c r="BQ121" s="60"/>
      <c r="BR121" s="237">
        <f>AM121*BP121</f>
        <v>1.1550000000000001E-2</v>
      </c>
      <c r="BS121" s="60"/>
      <c r="BT121" s="293" t="s">
        <v>117</v>
      </c>
      <c r="BU121" s="329">
        <v>0.6</v>
      </c>
      <c r="BV121" s="60"/>
      <c r="BW121" s="237">
        <f>AM121*BU121</f>
        <v>1.3860000000000001E-2</v>
      </c>
      <c r="BX121" s="60"/>
      <c r="BY121" s="293" t="s">
        <v>117</v>
      </c>
      <c r="BZ121" s="329">
        <v>0.7</v>
      </c>
      <c r="CA121" s="60"/>
      <c r="CB121" s="237">
        <f>AM121*BZ121</f>
        <v>1.617E-2</v>
      </c>
      <c r="CD121" s="293" t="s">
        <v>117</v>
      </c>
      <c r="CE121" s="329">
        <v>0.8</v>
      </c>
      <c r="CF121" s="60"/>
      <c r="CG121" s="237">
        <f>AM121*CE121</f>
        <v>1.8480000000000003E-2</v>
      </c>
      <c r="CH121" s="60"/>
      <c r="CI121" s="293" t="s">
        <v>117</v>
      </c>
      <c r="CJ121" s="329">
        <v>0.9</v>
      </c>
      <c r="CK121" s="60"/>
      <c r="CL121" s="237">
        <f>AM121*CJ121</f>
        <v>2.0790000000000003E-2</v>
      </c>
      <c r="CM121" s="60"/>
      <c r="CN121" s="293" t="s">
        <v>117</v>
      </c>
      <c r="CO121" s="329">
        <v>0.95</v>
      </c>
      <c r="CP121" s="60"/>
      <c r="CQ121" s="237">
        <f>AM121*CO121</f>
        <v>2.1945000000000003E-2</v>
      </c>
      <c r="CR121" s="60"/>
      <c r="CS121" s="293" t="s">
        <v>117</v>
      </c>
      <c r="CT121" s="329">
        <v>1</v>
      </c>
      <c r="CU121" s="60"/>
      <c r="CV121" s="237">
        <f>AM121*CT121</f>
        <v>2.3100000000000002E-2</v>
      </c>
      <c r="CW121" s="60"/>
      <c r="CZ121" s="62"/>
      <c r="DA121" s="70"/>
      <c r="DB121" s="70"/>
      <c r="DC121" s="70"/>
      <c r="DD121" s="70"/>
      <c r="DE121" s="114"/>
      <c r="DF121" s="114"/>
      <c r="DG121" s="114"/>
      <c r="DH121" s="72"/>
      <c r="DI121" s="75"/>
      <c r="DJ121" s="114"/>
      <c r="DK121" s="70"/>
      <c r="DL121" s="114"/>
      <c r="DM121" s="70"/>
      <c r="DN121" s="70"/>
      <c r="DO121" s="70"/>
      <c r="DP121" s="70"/>
    </row>
    <row r="122" spans="1:120" x14ac:dyDescent="0.3">
      <c r="A122" s="51">
        <f t="shared" ref="A122:A128" si="5">A121+1</f>
        <v>7</v>
      </c>
      <c r="B122" s="293" t="s">
        <v>113</v>
      </c>
      <c r="C122" s="293" t="s">
        <v>170</v>
      </c>
      <c r="D122" s="165">
        <v>0.01</v>
      </c>
      <c r="E122" s="408">
        <v>0.05</v>
      </c>
      <c r="F122" s="61"/>
      <c r="G122" s="61"/>
      <c r="H122" s="70"/>
      <c r="I122" s="70" t="s">
        <v>97</v>
      </c>
      <c r="J122" s="70"/>
      <c r="K122" s="114"/>
      <c r="L122" s="114"/>
      <c r="M122" s="60"/>
      <c r="N122" s="70"/>
      <c r="O122" s="60" t="s">
        <v>163</v>
      </c>
      <c r="P122" s="60"/>
      <c r="Q122" s="70"/>
      <c r="R122" s="70" t="s">
        <v>0</v>
      </c>
      <c r="S122" s="237"/>
      <c r="T122" s="237"/>
      <c r="U122" s="237"/>
      <c r="V122" s="70" t="s">
        <v>166</v>
      </c>
      <c r="W122" s="62" t="s">
        <v>164</v>
      </c>
      <c r="Y122" s="114"/>
      <c r="Z122" s="315"/>
      <c r="AA122" s="316">
        <f t="shared" si="4"/>
        <v>7</v>
      </c>
      <c r="AB122" s="293" t="s">
        <v>113</v>
      </c>
      <c r="AC122" s="165">
        <f t="shared" si="0"/>
        <v>0.01</v>
      </c>
      <c r="AD122" s="405">
        <f t="shared" si="1"/>
        <v>0.05</v>
      </c>
      <c r="AE122" s="166"/>
      <c r="AF122" s="129"/>
      <c r="AG122" s="129"/>
      <c r="AH122" s="129"/>
      <c r="AI122" s="293">
        <v>1</v>
      </c>
      <c r="AJ122" s="293">
        <v>0.5</v>
      </c>
      <c r="AK122" s="293">
        <v>0.1</v>
      </c>
      <c r="AL122" s="315" t="s">
        <v>113</v>
      </c>
      <c r="AM122" s="129">
        <f t="shared" si="2"/>
        <v>1E-3</v>
      </c>
      <c r="AN122" s="293"/>
      <c r="AO122" s="60"/>
      <c r="AP122" s="293" t="s">
        <v>113</v>
      </c>
      <c r="AQ122" s="329">
        <v>0.05</v>
      </c>
      <c r="AR122" s="60"/>
      <c r="AS122" s="237">
        <f>AM122*AQ122</f>
        <v>5.0000000000000002E-5</v>
      </c>
      <c r="AT122" s="60"/>
      <c r="AU122" s="293" t="s">
        <v>113</v>
      </c>
      <c r="AV122" s="329">
        <v>0.1</v>
      </c>
      <c r="AW122" s="60"/>
      <c r="AX122" s="237">
        <f>AM122*AV122</f>
        <v>1E-4</v>
      </c>
      <c r="AY122" s="60"/>
      <c r="AZ122" s="293" t="s">
        <v>113</v>
      </c>
      <c r="BA122" s="329">
        <v>0.2</v>
      </c>
      <c r="BB122" s="60"/>
      <c r="BC122" s="237">
        <f>AM122*BA122</f>
        <v>2.0000000000000001E-4</v>
      </c>
      <c r="BD122" s="60"/>
      <c r="BE122" s="293" t="s">
        <v>113</v>
      </c>
      <c r="BF122" s="329">
        <v>0.3</v>
      </c>
      <c r="BG122" s="60"/>
      <c r="BH122" s="237">
        <f>AM122*BF122</f>
        <v>2.9999999999999997E-4</v>
      </c>
      <c r="BI122" s="60"/>
      <c r="BJ122" s="293" t="s">
        <v>113</v>
      </c>
      <c r="BK122" s="329">
        <v>0.4</v>
      </c>
      <c r="BL122" s="60"/>
      <c r="BM122" s="237">
        <f>AM122*BK122</f>
        <v>4.0000000000000002E-4</v>
      </c>
      <c r="BN122" s="60"/>
      <c r="BO122" s="293" t="s">
        <v>113</v>
      </c>
      <c r="BP122" s="329">
        <v>0.5</v>
      </c>
      <c r="BQ122" s="60"/>
      <c r="BR122" s="237">
        <f>AM122*BP122</f>
        <v>5.0000000000000001E-4</v>
      </c>
      <c r="BS122" s="60"/>
      <c r="BT122" s="293" t="s">
        <v>113</v>
      </c>
      <c r="BU122" s="329">
        <v>0.6</v>
      </c>
      <c r="BV122" s="60"/>
      <c r="BW122" s="237">
        <f>AM122*BU122</f>
        <v>5.9999999999999995E-4</v>
      </c>
      <c r="BX122" s="60"/>
      <c r="BY122" s="293" t="s">
        <v>113</v>
      </c>
      <c r="BZ122" s="329">
        <v>0.7</v>
      </c>
      <c r="CA122" s="60"/>
      <c r="CB122" s="237">
        <f>AM122*BZ122</f>
        <v>6.9999999999999999E-4</v>
      </c>
      <c r="CD122" s="293" t="s">
        <v>113</v>
      </c>
      <c r="CE122" s="329">
        <v>0.8</v>
      </c>
      <c r="CF122" s="60"/>
      <c r="CG122" s="237">
        <f>AM122*CE122</f>
        <v>8.0000000000000004E-4</v>
      </c>
      <c r="CH122" s="60"/>
      <c r="CI122" s="293" t="s">
        <v>113</v>
      </c>
      <c r="CJ122" s="329">
        <v>0.9</v>
      </c>
      <c r="CK122" s="60"/>
      <c r="CL122" s="237">
        <f>AM122*CJ122</f>
        <v>9.0000000000000008E-4</v>
      </c>
      <c r="CM122" s="60"/>
      <c r="CN122" s="293" t="s">
        <v>113</v>
      </c>
      <c r="CO122" s="329">
        <v>0.95</v>
      </c>
      <c r="CP122" s="60"/>
      <c r="CQ122" s="237">
        <f>AM122*CO122</f>
        <v>9.5E-4</v>
      </c>
      <c r="CR122" s="60"/>
      <c r="CS122" s="293" t="s">
        <v>113</v>
      </c>
      <c r="CT122" s="329">
        <v>1</v>
      </c>
      <c r="CU122" s="60"/>
      <c r="CV122" s="237">
        <f>AM122*CT122</f>
        <v>1E-3</v>
      </c>
      <c r="CW122" s="60"/>
      <c r="CZ122" s="62"/>
      <c r="DA122" s="70"/>
      <c r="DB122" s="70"/>
      <c r="DC122" s="70"/>
      <c r="DD122" s="70"/>
      <c r="DE122" s="114"/>
      <c r="DF122" s="114"/>
      <c r="DG122" s="114"/>
      <c r="DH122" s="72"/>
      <c r="DI122" s="75"/>
      <c r="DJ122" s="114"/>
      <c r="DK122" s="70"/>
      <c r="DL122" s="114"/>
      <c r="DM122" s="70"/>
      <c r="DN122" s="70"/>
      <c r="DO122" s="70"/>
      <c r="DP122" s="70"/>
    </row>
    <row r="123" spans="1:120" x14ac:dyDescent="0.3">
      <c r="A123" s="51">
        <f t="shared" si="5"/>
        <v>8</v>
      </c>
      <c r="B123" s="293" t="s">
        <v>193</v>
      </c>
      <c r="C123" s="293" t="s">
        <v>170</v>
      </c>
      <c r="D123" s="165">
        <v>0.04</v>
      </c>
      <c r="E123" s="408">
        <v>0.2</v>
      </c>
      <c r="F123" s="61"/>
      <c r="G123" s="61"/>
      <c r="H123" s="70"/>
      <c r="I123" s="70" t="s">
        <v>97</v>
      </c>
      <c r="J123" s="70"/>
      <c r="K123" s="114"/>
      <c r="L123" s="114"/>
      <c r="M123" s="60"/>
      <c r="N123" s="70"/>
      <c r="O123" s="60" t="s">
        <v>163</v>
      </c>
      <c r="P123" s="60"/>
      <c r="Q123" s="70"/>
      <c r="R123" s="70" t="s">
        <v>0</v>
      </c>
      <c r="S123" s="237"/>
      <c r="T123" s="237"/>
      <c r="U123" s="237"/>
      <c r="V123" s="70" t="s">
        <v>166</v>
      </c>
      <c r="W123" s="62" t="s">
        <v>164</v>
      </c>
      <c r="Y123" s="114"/>
      <c r="Z123" s="315"/>
      <c r="AA123" s="316">
        <f t="shared" si="4"/>
        <v>8</v>
      </c>
      <c r="AB123" s="293" t="s">
        <v>193</v>
      </c>
      <c r="AC123" s="165">
        <f t="shared" si="0"/>
        <v>0.04</v>
      </c>
      <c r="AD123" s="405">
        <f t="shared" si="1"/>
        <v>0.2</v>
      </c>
      <c r="AE123" s="166"/>
      <c r="AF123" s="129"/>
      <c r="AG123" s="129"/>
      <c r="AH123" s="129"/>
      <c r="AI123" s="293">
        <v>1</v>
      </c>
      <c r="AJ123" s="293">
        <v>0.5</v>
      </c>
      <c r="AK123" s="293">
        <v>0.1</v>
      </c>
      <c r="AL123" s="315" t="s">
        <v>193</v>
      </c>
      <c r="AM123" s="129">
        <f t="shared" si="2"/>
        <v>4.0000000000000001E-3</v>
      </c>
      <c r="AN123" s="293"/>
      <c r="AO123" s="60"/>
      <c r="AP123" s="293" t="s">
        <v>193</v>
      </c>
      <c r="AQ123" s="329">
        <v>0.05</v>
      </c>
      <c r="AR123" s="60"/>
      <c r="AS123" s="237">
        <f>AM123*AQ123</f>
        <v>2.0000000000000001E-4</v>
      </c>
      <c r="AT123" s="60"/>
      <c r="AU123" s="293" t="s">
        <v>193</v>
      </c>
      <c r="AV123" s="329">
        <v>0.1</v>
      </c>
      <c r="AW123" s="60"/>
      <c r="AX123" s="237">
        <f>AM123*AV123</f>
        <v>4.0000000000000002E-4</v>
      </c>
      <c r="AY123" s="60"/>
      <c r="AZ123" s="293" t="s">
        <v>193</v>
      </c>
      <c r="BA123" s="329">
        <v>0.2</v>
      </c>
      <c r="BB123" s="60"/>
      <c r="BC123" s="237">
        <f>AM123*BA123</f>
        <v>8.0000000000000004E-4</v>
      </c>
      <c r="BD123" s="60"/>
      <c r="BE123" s="293" t="s">
        <v>193</v>
      </c>
      <c r="BF123" s="329">
        <v>0.3</v>
      </c>
      <c r="BG123" s="60"/>
      <c r="BH123" s="237">
        <f>AM123*BF123</f>
        <v>1.1999999999999999E-3</v>
      </c>
      <c r="BI123" s="60"/>
      <c r="BJ123" s="293" t="s">
        <v>193</v>
      </c>
      <c r="BK123" s="329">
        <v>0.4</v>
      </c>
      <c r="BL123" s="60"/>
      <c r="BM123" s="237">
        <f>AM123*BK123</f>
        <v>1.6000000000000001E-3</v>
      </c>
      <c r="BN123" s="60"/>
      <c r="BO123" s="293" t="s">
        <v>193</v>
      </c>
      <c r="BP123" s="329">
        <v>0.5</v>
      </c>
      <c r="BQ123" s="60"/>
      <c r="BR123" s="237">
        <f>AM123*BP123</f>
        <v>2E-3</v>
      </c>
      <c r="BS123" s="60"/>
      <c r="BT123" s="293" t="s">
        <v>193</v>
      </c>
      <c r="BU123" s="329">
        <v>0.6</v>
      </c>
      <c r="BV123" s="60"/>
      <c r="BW123" s="237">
        <f>AM123*BU123</f>
        <v>2.3999999999999998E-3</v>
      </c>
      <c r="BX123" s="60"/>
      <c r="BY123" s="293" t="s">
        <v>193</v>
      </c>
      <c r="BZ123" s="329">
        <v>0.7</v>
      </c>
      <c r="CA123" s="60"/>
      <c r="CB123" s="237">
        <f>AM123*BZ123</f>
        <v>2.8E-3</v>
      </c>
      <c r="CD123" s="293" t="s">
        <v>193</v>
      </c>
      <c r="CE123" s="329">
        <v>0.8</v>
      </c>
      <c r="CF123" s="60"/>
      <c r="CG123" s="237">
        <f>AM123*CE123</f>
        <v>3.2000000000000002E-3</v>
      </c>
      <c r="CH123" s="60"/>
      <c r="CI123" s="293" t="s">
        <v>193</v>
      </c>
      <c r="CJ123" s="329">
        <v>0.9</v>
      </c>
      <c r="CK123" s="60"/>
      <c r="CL123" s="237">
        <f>AM123*CJ123</f>
        <v>3.6000000000000003E-3</v>
      </c>
      <c r="CM123" s="60"/>
      <c r="CN123" s="293" t="s">
        <v>193</v>
      </c>
      <c r="CO123" s="329">
        <v>0.95</v>
      </c>
      <c r="CP123" s="60"/>
      <c r="CQ123" s="237">
        <f>AM123*CO123</f>
        <v>3.8E-3</v>
      </c>
      <c r="CR123" s="60"/>
      <c r="CS123" s="293" t="s">
        <v>193</v>
      </c>
      <c r="CT123" s="329">
        <v>1</v>
      </c>
      <c r="CU123" s="60"/>
      <c r="CV123" s="237">
        <f>AM123*CT123</f>
        <v>4.0000000000000001E-3</v>
      </c>
      <c r="CW123" s="60"/>
      <c r="CZ123" s="62"/>
      <c r="DA123" s="70"/>
      <c r="DB123" s="70"/>
      <c r="DC123" s="70"/>
      <c r="DD123" s="70"/>
      <c r="DE123" s="114"/>
      <c r="DF123" s="114"/>
      <c r="DG123" s="114"/>
      <c r="DH123" s="72"/>
      <c r="DI123" s="75"/>
      <c r="DJ123" s="114"/>
      <c r="DK123" s="70"/>
      <c r="DL123" s="114"/>
      <c r="DM123" s="70"/>
      <c r="DN123" s="70"/>
      <c r="DO123" s="70"/>
      <c r="DP123" s="70"/>
    </row>
    <row r="124" spans="1:120" x14ac:dyDescent="0.3">
      <c r="A124" s="51">
        <f t="shared" si="5"/>
        <v>9</v>
      </c>
      <c r="B124" s="293" t="s">
        <v>98</v>
      </c>
      <c r="C124" s="293" t="s">
        <v>170</v>
      </c>
      <c r="D124" s="165">
        <v>0.05</v>
      </c>
      <c r="E124" s="408">
        <v>0.3</v>
      </c>
      <c r="F124" s="61"/>
      <c r="G124" s="61"/>
      <c r="H124" s="70"/>
      <c r="I124" s="70" t="s">
        <v>97</v>
      </c>
      <c r="J124" s="70"/>
      <c r="K124" s="114"/>
      <c r="L124" s="114"/>
      <c r="M124" s="60"/>
      <c r="N124" s="70" t="s">
        <v>169</v>
      </c>
      <c r="O124" s="60"/>
      <c r="P124" s="60"/>
      <c r="Q124" s="70"/>
      <c r="R124" s="70" t="s">
        <v>0</v>
      </c>
      <c r="S124" s="237"/>
      <c r="T124" s="237"/>
      <c r="U124" s="237"/>
      <c r="V124" s="70"/>
      <c r="W124" s="62" t="s">
        <v>164</v>
      </c>
      <c r="Y124" s="114"/>
      <c r="Z124" s="315"/>
      <c r="AA124" s="316">
        <f t="shared" si="4"/>
        <v>9</v>
      </c>
      <c r="AB124" s="293" t="s">
        <v>98</v>
      </c>
      <c r="AC124" s="165">
        <f t="shared" si="0"/>
        <v>0.05</v>
      </c>
      <c r="AD124" s="405">
        <f t="shared" si="1"/>
        <v>0.3</v>
      </c>
      <c r="AE124" s="166"/>
      <c r="AF124" s="293"/>
      <c r="AG124" s="293"/>
      <c r="AH124" s="293"/>
      <c r="AI124" s="293">
        <v>1</v>
      </c>
      <c r="AJ124" s="293">
        <v>0.75</v>
      </c>
      <c r="AK124" s="293">
        <v>0.5</v>
      </c>
      <c r="AL124" s="315" t="s">
        <v>98</v>
      </c>
      <c r="AM124" s="129">
        <f t="shared" si="2"/>
        <v>2.5000000000000001E-2</v>
      </c>
      <c r="AN124" s="293"/>
      <c r="AO124" s="60"/>
      <c r="AP124" s="293" t="s">
        <v>98</v>
      </c>
      <c r="AQ124" s="329">
        <v>0</v>
      </c>
      <c r="AR124" s="60"/>
      <c r="AS124" s="237">
        <f>AM124*AQ124</f>
        <v>0</v>
      </c>
      <c r="AT124" s="60"/>
      <c r="AU124" s="293" t="s">
        <v>98</v>
      </c>
      <c r="AV124" s="329">
        <v>0</v>
      </c>
      <c r="AW124" s="60"/>
      <c r="AX124" s="237">
        <f>AM124*AV124</f>
        <v>0</v>
      </c>
      <c r="AY124" s="60"/>
      <c r="AZ124" s="293" t="s">
        <v>98</v>
      </c>
      <c r="BA124" s="329">
        <v>0</v>
      </c>
      <c r="BB124" s="60"/>
      <c r="BC124" s="237">
        <f>AM124*BA124</f>
        <v>0</v>
      </c>
      <c r="BD124" s="60"/>
      <c r="BE124" s="293" t="s">
        <v>98</v>
      </c>
      <c r="BF124" s="329">
        <v>1</v>
      </c>
      <c r="BG124" s="60"/>
      <c r="BH124" s="237">
        <f>AM124*BF124</f>
        <v>2.5000000000000001E-2</v>
      </c>
      <c r="BI124" s="60"/>
      <c r="BJ124" s="293" t="s">
        <v>98</v>
      </c>
      <c r="BK124" s="329">
        <v>1</v>
      </c>
      <c r="BL124" s="60"/>
      <c r="BM124" s="237">
        <f>AM124*BK124</f>
        <v>2.5000000000000001E-2</v>
      </c>
      <c r="BN124" s="60"/>
      <c r="BO124" s="293" t="s">
        <v>98</v>
      </c>
      <c r="BP124" s="329">
        <v>1</v>
      </c>
      <c r="BQ124" s="60"/>
      <c r="BR124" s="237">
        <f>AM124*BP124</f>
        <v>2.5000000000000001E-2</v>
      </c>
      <c r="BS124" s="60"/>
      <c r="BT124" s="293" t="s">
        <v>98</v>
      </c>
      <c r="BU124" s="329">
        <v>1</v>
      </c>
      <c r="BV124" s="60"/>
      <c r="BW124" s="237">
        <f>AM124*BU124</f>
        <v>2.5000000000000001E-2</v>
      </c>
      <c r="BX124" s="60"/>
      <c r="BY124" s="293" t="s">
        <v>98</v>
      </c>
      <c r="BZ124" s="329">
        <v>0.7</v>
      </c>
      <c r="CA124" s="60"/>
      <c r="CB124" s="237">
        <f>AM124*BZ124</f>
        <v>1.7499999999999998E-2</v>
      </c>
      <c r="CD124" s="293" t="s">
        <v>98</v>
      </c>
      <c r="CE124" s="329">
        <v>0.8</v>
      </c>
      <c r="CF124" s="60"/>
      <c r="CG124" s="237">
        <f>AM124*CE124</f>
        <v>2.0000000000000004E-2</v>
      </c>
      <c r="CH124" s="60"/>
      <c r="CI124" s="293" t="s">
        <v>98</v>
      </c>
      <c r="CJ124" s="329">
        <v>0.9</v>
      </c>
      <c r="CK124" s="60"/>
      <c r="CL124" s="237">
        <f>AM124*CJ124</f>
        <v>2.2500000000000003E-2</v>
      </c>
      <c r="CM124" s="60"/>
      <c r="CN124" s="293" t="s">
        <v>98</v>
      </c>
      <c r="CO124" s="329">
        <v>0.95</v>
      </c>
      <c r="CP124" s="60"/>
      <c r="CQ124" s="237">
        <f>AM124*CO124</f>
        <v>2.375E-2</v>
      </c>
      <c r="CR124" s="60"/>
      <c r="CS124" s="293" t="s">
        <v>98</v>
      </c>
      <c r="CT124" s="329">
        <v>1</v>
      </c>
      <c r="CU124" s="60"/>
      <c r="CV124" s="237">
        <f>AM124*CT124</f>
        <v>2.5000000000000001E-2</v>
      </c>
      <c r="CW124" s="60"/>
      <c r="CZ124" s="62"/>
      <c r="DA124" s="70"/>
      <c r="DB124" s="70"/>
      <c r="DC124" s="70"/>
      <c r="DD124" s="70"/>
      <c r="DE124" s="114"/>
      <c r="DF124" s="114"/>
      <c r="DG124" s="114"/>
      <c r="DH124" s="72"/>
      <c r="DI124" s="75"/>
      <c r="DJ124" s="114"/>
      <c r="DK124" s="70"/>
      <c r="DL124" s="114"/>
      <c r="DM124" s="70"/>
      <c r="DN124" s="70"/>
      <c r="DO124" s="70"/>
      <c r="DP124" s="70"/>
    </row>
    <row r="125" spans="1:120" x14ac:dyDescent="0.3">
      <c r="A125" s="51">
        <f t="shared" si="5"/>
        <v>10</v>
      </c>
      <c r="B125" s="60" t="s">
        <v>125</v>
      </c>
      <c r="C125" s="293" t="s">
        <v>170</v>
      </c>
      <c r="D125" s="165">
        <v>0.15</v>
      </c>
      <c r="E125" s="408">
        <v>0.5</v>
      </c>
      <c r="F125" s="61"/>
      <c r="G125" s="61"/>
      <c r="H125" s="70" t="s">
        <v>165</v>
      </c>
      <c r="I125" s="70" t="s">
        <v>97</v>
      </c>
      <c r="J125" s="70"/>
      <c r="K125" s="114"/>
      <c r="L125" s="114"/>
      <c r="M125" s="60"/>
      <c r="N125" s="70" t="s">
        <v>169</v>
      </c>
      <c r="O125" s="60" t="s">
        <v>265</v>
      </c>
      <c r="P125" s="60"/>
      <c r="Q125" s="70" t="s">
        <v>171</v>
      </c>
      <c r="R125" s="70" t="s">
        <v>0</v>
      </c>
      <c r="S125" s="237" t="s">
        <v>173</v>
      </c>
      <c r="T125" s="237"/>
      <c r="U125" s="237"/>
      <c r="V125" s="70"/>
      <c r="W125" s="62"/>
      <c r="Y125" s="114"/>
      <c r="Z125" s="315"/>
      <c r="AA125" s="316">
        <f t="shared" si="4"/>
        <v>10</v>
      </c>
      <c r="AB125" s="60" t="s">
        <v>125</v>
      </c>
      <c r="AC125" s="165">
        <f t="shared" si="0"/>
        <v>0.15</v>
      </c>
      <c r="AD125" s="405">
        <f t="shared" si="1"/>
        <v>0.5</v>
      </c>
      <c r="AE125" s="166"/>
      <c r="AF125" s="293"/>
      <c r="AG125" s="293"/>
      <c r="AH125" s="293"/>
      <c r="AI125" s="293">
        <v>1.5</v>
      </c>
      <c r="AJ125" s="293">
        <v>1</v>
      </c>
      <c r="AK125" s="293">
        <v>0.25</v>
      </c>
      <c r="AL125" s="139" t="s">
        <v>125</v>
      </c>
      <c r="AM125" s="129">
        <f t="shared" si="2"/>
        <v>3.7499999999999999E-2</v>
      </c>
      <c r="AN125" s="293"/>
      <c r="AO125" s="60"/>
      <c r="AP125" s="60" t="s">
        <v>125</v>
      </c>
      <c r="AQ125" s="329">
        <v>0.1</v>
      </c>
      <c r="AR125" s="60"/>
      <c r="AS125" s="237">
        <f>AM125*AQ125</f>
        <v>3.7499999999999999E-3</v>
      </c>
      <c r="AT125" s="60"/>
      <c r="AU125" s="60" t="s">
        <v>125</v>
      </c>
      <c r="AV125" s="329">
        <v>0.2</v>
      </c>
      <c r="AW125" s="60"/>
      <c r="AX125" s="237">
        <f>AM125*AV125</f>
        <v>7.4999999999999997E-3</v>
      </c>
      <c r="AY125" s="60"/>
      <c r="AZ125" s="60" t="s">
        <v>125</v>
      </c>
      <c r="BA125" s="329">
        <v>0.2</v>
      </c>
      <c r="BB125" s="60"/>
      <c r="BC125" s="237">
        <f>AM125*BA125</f>
        <v>7.4999999999999997E-3</v>
      </c>
      <c r="BD125" s="60"/>
      <c r="BE125" s="60" t="s">
        <v>125</v>
      </c>
      <c r="BF125" s="329">
        <v>0.3</v>
      </c>
      <c r="BG125" s="60"/>
      <c r="BH125" s="237">
        <f>AM125*BF125</f>
        <v>1.125E-2</v>
      </c>
      <c r="BI125" s="60"/>
      <c r="BJ125" s="60" t="s">
        <v>125</v>
      </c>
      <c r="BK125" s="329">
        <v>0.4</v>
      </c>
      <c r="BL125" s="60"/>
      <c r="BM125" s="237">
        <f>AM125*BK125</f>
        <v>1.4999999999999999E-2</v>
      </c>
      <c r="BN125" s="60"/>
      <c r="BO125" s="60" t="s">
        <v>125</v>
      </c>
      <c r="BP125" s="329">
        <v>0.5</v>
      </c>
      <c r="BQ125" s="60"/>
      <c r="BR125" s="237">
        <f>AM125*BP125</f>
        <v>1.8749999999999999E-2</v>
      </c>
      <c r="BS125" s="60"/>
      <c r="BT125" s="60" t="s">
        <v>125</v>
      </c>
      <c r="BU125" s="329">
        <v>0.6</v>
      </c>
      <c r="BV125" s="60"/>
      <c r="BW125" s="237">
        <f>AM125*BU125</f>
        <v>2.2499999999999999E-2</v>
      </c>
      <c r="BX125" s="60"/>
      <c r="BY125" s="60" t="s">
        <v>125</v>
      </c>
      <c r="BZ125" s="329">
        <v>0.7</v>
      </c>
      <c r="CA125" s="60"/>
      <c r="CB125" s="237">
        <f>AM125*BZ125</f>
        <v>2.6249999999999999E-2</v>
      </c>
      <c r="CD125" s="60" t="s">
        <v>125</v>
      </c>
      <c r="CE125" s="329">
        <v>0.8</v>
      </c>
      <c r="CF125" s="60"/>
      <c r="CG125" s="237">
        <f>AM125*CE125</f>
        <v>0.03</v>
      </c>
      <c r="CH125" s="60"/>
      <c r="CI125" s="60" t="s">
        <v>125</v>
      </c>
      <c r="CJ125" s="329">
        <v>0.9</v>
      </c>
      <c r="CK125" s="60"/>
      <c r="CL125" s="237">
        <f>AM125*CJ125</f>
        <v>3.3750000000000002E-2</v>
      </c>
      <c r="CM125" s="60"/>
      <c r="CN125" s="60" t="s">
        <v>125</v>
      </c>
      <c r="CO125" s="329">
        <v>0.95</v>
      </c>
      <c r="CP125" s="60"/>
      <c r="CQ125" s="237">
        <f>AM125*CO125</f>
        <v>3.5624999999999997E-2</v>
      </c>
      <c r="CR125" s="60"/>
      <c r="CS125" s="60" t="s">
        <v>125</v>
      </c>
      <c r="CT125" s="329">
        <v>1</v>
      </c>
      <c r="CU125" s="60"/>
      <c r="CV125" s="237">
        <f>AM125*CT125</f>
        <v>3.7499999999999999E-2</v>
      </c>
      <c r="CW125" s="60"/>
      <c r="CZ125" s="62"/>
      <c r="DA125" s="70"/>
      <c r="DB125" s="70"/>
      <c r="DC125" s="70"/>
      <c r="DD125" s="70"/>
      <c r="DE125" s="114"/>
      <c r="DF125" s="114"/>
      <c r="DG125" s="114"/>
      <c r="DH125" s="72"/>
      <c r="DI125" s="75"/>
      <c r="DJ125" s="114"/>
      <c r="DK125" s="70"/>
      <c r="DL125" s="114"/>
      <c r="DM125" s="70"/>
      <c r="DN125" s="70"/>
      <c r="DO125" s="70"/>
      <c r="DP125" s="70"/>
    </row>
    <row r="126" spans="1:120" x14ac:dyDescent="0.3">
      <c r="A126" s="51">
        <f t="shared" si="5"/>
        <v>11</v>
      </c>
      <c r="B126" s="293" t="s">
        <v>186</v>
      </c>
      <c r="C126" s="293" t="s">
        <v>170</v>
      </c>
      <c r="D126" s="165">
        <v>0.15</v>
      </c>
      <c r="E126" s="408">
        <v>0.5</v>
      </c>
      <c r="F126" s="61"/>
      <c r="G126" s="61"/>
      <c r="H126" s="70"/>
      <c r="I126" s="70" t="s">
        <v>97</v>
      </c>
      <c r="J126" s="70"/>
      <c r="K126" s="114" t="s">
        <v>172</v>
      </c>
      <c r="L126" s="114"/>
      <c r="M126" s="60"/>
      <c r="N126" s="70"/>
      <c r="O126" s="60" t="s">
        <v>265</v>
      </c>
      <c r="P126" s="60"/>
      <c r="Q126" s="70" t="s">
        <v>167</v>
      </c>
      <c r="R126" s="70" t="s">
        <v>0</v>
      </c>
      <c r="S126" s="237"/>
      <c r="T126" s="237"/>
      <c r="U126" s="237"/>
      <c r="V126" s="70"/>
      <c r="W126" s="62"/>
      <c r="Y126" s="114"/>
      <c r="Z126" s="315"/>
      <c r="AA126" s="316">
        <f t="shared" si="4"/>
        <v>11</v>
      </c>
      <c r="AB126" s="293" t="s">
        <v>186</v>
      </c>
      <c r="AC126" s="165">
        <f t="shared" si="0"/>
        <v>0.15</v>
      </c>
      <c r="AD126" s="405">
        <f t="shared" si="1"/>
        <v>0.5</v>
      </c>
      <c r="AE126" s="166"/>
      <c r="AF126" s="293"/>
      <c r="AG126" s="293"/>
      <c r="AH126" s="293"/>
      <c r="AI126" s="293">
        <v>1</v>
      </c>
      <c r="AJ126" s="293">
        <v>0.5</v>
      </c>
      <c r="AK126" s="293">
        <v>0.25</v>
      </c>
      <c r="AL126" s="315" t="s">
        <v>186</v>
      </c>
      <c r="AM126" s="129">
        <f t="shared" si="2"/>
        <v>3.7499999999999999E-2</v>
      </c>
      <c r="AN126" s="293"/>
      <c r="AO126" s="60"/>
      <c r="AP126" s="293" t="s">
        <v>186</v>
      </c>
      <c r="AQ126" s="329">
        <v>0</v>
      </c>
      <c r="AR126" s="60"/>
      <c r="AS126" s="237">
        <f>AM126*AQ126</f>
        <v>0</v>
      </c>
      <c r="AT126" s="60"/>
      <c r="AU126" s="293" t="s">
        <v>186</v>
      </c>
      <c r="AV126" s="329">
        <v>0</v>
      </c>
      <c r="AW126" s="60"/>
      <c r="AX126" s="237">
        <f>AM126*AV126</f>
        <v>0</v>
      </c>
      <c r="AY126" s="60"/>
      <c r="AZ126" s="293" t="s">
        <v>186</v>
      </c>
      <c r="BA126" s="329">
        <v>0</v>
      </c>
      <c r="BB126" s="60"/>
      <c r="BC126" s="237">
        <f>AM126*BA126</f>
        <v>0</v>
      </c>
      <c r="BD126" s="60"/>
      <c r="BE126" s="293" t="s">
        <v>186</v>
      </c>
      <c r="BF126" s="329">
        <v>0</v>
      </c>
      <c r="BG126" s="60"/>
      <c r="BH126" s="237">
        <f>AM126*BF126</f>
        <v>0</v>
      </c>
      <c r="BI126" s="60"/>
      <c r="BJ126" s="293" t="s">
        <v>186</v>
      </c>
      <c r="BK126" s="329">
        <v>0</v>
      </c>
      <c r="BL126" s="60"/>
      <c r="BM126" s="237">
        <f>AM126*BK126</f>
        <v>0</v>
      </c>
      <c r="BN126" s="60"/>
      <c r="BO126" s="293" t="s">
        <v>186</v>
      </c>
      <c r="BP126" s="329">
        <v>0</v>
      </c>
      <c r="BQ126" s="60"/>
      <c r="BR126" s="237">
        <f>AM126*BP126</f>
        <v>0</v>
      </c>
      <c r="BS126" s="60"/>
      <c r="BT126" s="293" t="s">
        <v>186</v>
      </c>
      <c r="BU126" s="329">
        <v>0</v>
      </c>
      <c r="BV126" s="60"/>
      <c r="BW126" s="237">
        <f>AM126*BU126</f>
        <v>0</v>
      </c>
      <c r="BX126" s="60"/>
      <c r="BY126" s="293" t="s">
        <v>186</v>
      </c>
      <c r="BZ126" s="329">
        <v>0.25</v>
      </c>
      <c r="CA126" s="60"/>
      <c r="CB126" s="237">
        <f>AM126*BZ126</f>
        <v>9.3749999999999997E-3</v>
      </c>
      <c r="CD126" s="293" t="s">
        <v>186</v>
      </c>
      <c r="CE126" s="329">
        <v>0.25</v>
      </c>
      <c r="CF126" s="60"/>
      <c r="CG126" s="237">
        <f>AM126*CE126</f>
        <v>9.3749999999999997E-3</v>
      </c>
      <c r="CH126" s="60"/>
      <c r="CI126" s="293" t="s">
        <v>186</v>
      </c>
      <c r="CJ126" s="329">
        <v>1</v>
      </c>
      <c r="CK126" s="60"/>
      <c r="CL126" s="237">
        <f>AM126*CJ126</f>
        <v>3.7499999999999999E-2</v>
      </c>
      <c r="CM126" s="60"/>
      <c r="CN126" s="293" t="s">
        <v>186</v>
      </c>
      <c r="CO126" s="329">
        <v>1</v>
      </c>
      <c r="CP126" s="60"/>
      <c r="CQ126" s="237">
        <f>AM126*CO126</f>
        <v>3.7499999999999999E-2</v>
      </c>
      <c r="CR126" s="60"/>
      <c r="CS126" s="293" t="s">
        <v>186</v>
      </c>
      <c r="CT126" s="329">
        <v>1</v>
      </c>
      <c r="CU126" s="60"/>
      <c r="CV126" s="237">
        <f>AM126*CT126</f>
        <v>3.7499999999999999E-2</v>
      </c>
      <c r="CW126" s="60"/>
      <c r="CZ126" s="62"/>
      <c r="DA126" s="70"/>
      <c r="DB126" s="70"/>
      <c r="DC126" s="70"/>
      <c r="DD126" s="70"/>
      <c r="DE126" s="114"/>
      <c r="DF126" s="114"/>
      <c r="DG126" s="114"/>
      <c r="DH126" s="72"/>
      <c r="DI126" s="75"/>
      <c r="DJ126" s="114"/>
      <c r="DK126" s="70"/>
      <c r="DL126" s="114"/>
      <c r="DM126" s="70"/>
      <c r="DN126" s="70"/>
      <c r="DO126" s="70"/>
      <c r="DP126" s="70"/>
    </row>
    <row r="127" spans="1:120" x14ac:dyDescent="0.3">
      <c r="A127" s="51">
        <f t="shared" si="5"/>
        <v>12</v>
      </c>
      <c r="B127" s="293" t="s">
        <v>187</v>
      </c>
      <c r="C127" s="293" t="s">
        <v>170</v>
      </c>
      <c r="D127" s="165">
        <v>0.1</v>
      </c>
      <c r="E127" s="408">
        <v>0.3</v>
      </c>
      <c r="F127" s="61"/>
      <c r="G127" s="61"/>
      <c r="H127" s="70"/>
      <c r="I127" s="70" t="s">
        <v>97</v>
      </c>
      <c r="J127" s="70"/>
      <c r="K127" s="114" t="s">
        <v>172</v>
      </c>
      <c r="L127" s="114"/>
      <c r="M127" s="60"/>
      <c r="N127" s="70"/>
      <c r="O127" s="60" t="s">
        <v>265</v>
      </c>
      <c r="P127" s="60"/>
      <c r="Q127" s="70" t="s">
        <v>167</v>
      </c>
      <c r="R127" s="70" t="s">
        <v>0</v>
      </c>
      <c r="S127" s="237"/>
      <c r="T127" s="237"/>
      <c r="U127" s="237"/>
      <c r="V127" s="70"/>
      <c r="W127" s="62"/>
      <c r="Y127" s="114"/>
      <c r="Z127" s="315"/>
      <c r="AA127" s="316">
        <f t="shared" si="4"/>
        <v>12</v>
      </c>
      <c r="AB127" s="293" t="s">
        <v>187</v>
      </c>
      <c r="AC127" s="165">
        <f t="shared" si="0"/>
        <v>0.1</v>
      </c>
      <c r="AD127" s="405">
        <f t="shared" si="1"/>
        <v>0.3</v>
      </c>
      <c r="AE127" s="166"/>
      <c r="AF127" s="293"/>
      <c r="AG127" s="293"/>
      <c r="AH127" s="293"/>
      <c r="AI127" s="293">
        <v>1</v>
      </c>
      <c r="AJ127" s="293">
        <v>0.5</v>
      </c>
      <c r="AK127" s="293">
        <v>0.05</v>
      </c>
      <c r="AL127" s="315" t="s">
        <v>187</v>
      </c>
      <c r="AM127" s="129">
        <f t="shared" si="2"/>
        <v>5.000000000000001E-3</v>
      </c>
      <c r="AN127" s="293"/>
      <c r="AO127" s="60"/>
      <c r="AP127" s="293" t="s">
        <v>187</v>
      </c>
      <c r="AQ127" s="329">
        <v>0</v>
      </c>
      <c r="AR127" s="60"/>
      <c r="AS127" s="237">
        <f>AM127*AQ127</f>
        <v>0</v>
      </c>
      <c r="AT127" s="60"/>
      <c r="AU127" s="293" t="s">
        <v>187</v>
      </c>
      <c r="AV127" s="329">
        <v>0</v>
      </c>
      <c r="AW127" s="60"/>
      <c r="AX127" s="237">
        <f>AM127*AV127</f>
        <v>0</v>
      </c>
      <c r="AY127" s="60"/>
      <c r="AZ127" s="293" t="s">
        <v>187</v>
      </c>
      <c r="BA127" s="329">
        <v>0</v>
      </c>
      <c r="BB127" s="60"/>
      <c r="BC127" s="237">
        <f>AM127*BA127</f>
        <v>0</v>
      </c>
      <c r="BD127" s="60"/>
      <c r="BE127" s="293" t="s">
        <v>187</v>
      </c>
      <c r="BF127" s="329">
        <v>0</v>
      </c>
      <c r="BG127" s="60"/>
      <c r="BH127" s="237">
        <f>AM127*BF127</f>
        <v>0</v>
      </c>
      <c r="BI127" s="60"/>
      <c r="BJ127" s="293" t="s">
        <v>187</v>
      </c>
      <c r="BK127" s="329">
        <v>0</v>
      </c>
      <c r="BL127" s="60"/>
      <c r="BM127" s="237">
        <f>AM127*BK127</f>
        <v>0</v>
      </c>
      <c r="BN127" s="60"/>
      <c r="BO127" s="293" t="s">
        <v>187</v>
      </c>
      <c r="BP127" s="329">
        <v>0</v>
      </c>
      <c r="BQ127" s="60"/>
      <c r="BR127" s="237">
        <f>AM127*BP127</f>
        <v>0</v>
      </c>
      <c r="BS127" s="60"/>
      <c r="BT127" s="293" t="s">
        <v>187</v>
      </c>
      <c r="BU127" s="329">
        <v>0</v>
      </c>
      <c r="BV127" s="60"/>
      <c r="BW127" s="237">
        <f>AM127*BU127</f>
        <v>0</v>
      </c>
      <c r="BX127" s="60"/>
      <c r="BY127" s="293" t="s">
        <v>187</v>
      </c>
      <c r="BZ127" s="329">
        <v>0.25</v>
      </c>
      <c r="CA127" s="60"/>
      <c r="CB127" s="237">
        <f>AM127*BZ127</f>
        <v>1.2500000000000002E-3</v>
      </c>
      <c r="CD127" s="293" t="s">
        <v>187</v>
      </c>
      <c r="CE127" s="329">
        <v>0.25</v>
      </c>
      <c r="CF127" s="60"/>
      <c r="CG127" s="237">
        <f>AM127*CE127</f>
        <v>1.2500000000000002E-3</v>
      </c>
      <c r="CH127" s="60"/>
      <c r="CI127" s="293" t="s">
        <v>187</v>
      </c>
      <c r="CJ127" s="329">
        <v>1</v>
      </c>
      <c r="CK127" s="60"/>
      <c r="CL127" s="237">
        <f>AM127*CJ127</f>
        <v>5.000000000000001E-3</v>
      </c>
      <c r="CM127" s="60"/>
      <c r="CN127" s="293" t="s">
        <v>187</v>
      </c>
      <c r="CO127" s="329">
        <v>1</v>
      </c>
      <c r="CP127" s="60"/>
      <c r="CQ127" s="237">
        <f>AM127*CO127</f>
        <v>5.000000000000001E-3</v>
      </c>
      <c r="CR127" s="60"/>
      <c r="CS127" s="293" t="s">
        <v>187</v>
      </c>
      <c r="CT127" s="329">
        <v>1</v>
      </c>
      <c r="CU127" s="60"/>
      <c r="CV127" s="237">
        <f>AM127*CT127</f>
        <v>5.000000000000001E-3</v>
      </c>
      <c r="CW127" s="60"/>
      <c r="CZ127" s="62"/>
      <c r="DA127" s="70"/>
      <c r="DB127" s="70"/>
      <c r="DC127" s="70"/>
      <c r="DD127" s="70"/>
      <c r="DE127" s="114"/>
      <c r="DF127" s="114"/>
      <c r="DG127" s="114"/>
      <c r="DH127" s="72"/>
      <c r="DI127" s="75"/>
      <c r="DJ127" s="114"/>
      <c r="DK127" s="70"/>
      <c r="DL127" s="114"/>
      <c r="DM127" s="70"/>
      <c r="DN127" s="70"/>
      <c r="DO127" s="70"/>
      <c r="DP127" s="70"/>
    </row>
    <row r="128" spans="1:120" x14ac:dyDescent="0.3">
      <c r="A128" s="51">
        <f t="shared" si="5"/>
        <v>13</v>
      </c>
      <c r="B128" s="293" t="s">
        <v>188</v>
      </c>
      <c r="C128" s="293" t="s">
        <v>170</v>
      </c>
      <c r="D128" s="165">
        <v>0.02</v>
      </c>
      <c r="E128" s="408">
        <v>0.3</v>
      </c>
      <c r="F128" s="61"/>
      <c r="G128" s="61"/>
      <c r="H128" s="70"/>
      <c r="I128" s="70" t="s">
        <v>97</v>
      </c>
      <c r="J128" s="70"/>
      <c r="K128" s="114" t="s">
        <v>172</v>
      </c>
      <c r="L128" s="114"/>
      <c r="M128" s="60"/>
      <c r="N128" s="70"/>
      <c r="O128" s="60" t="s">
        <v>265</v>
      </c>
      <c r="P128" s="60"/>
      <c r="Q128" s="70" t="s">
        <v>167</v>
      </c>
      <c r="R128" s="70" t="s">
        <v>0</v>
      </c>
      <c r="S128" s="237"/>
      <c r="T128" s="237"/>
      <c r="U128" s="237"/>
      <c r="V128" s="70"/>
      <c r="W128" s="62"/>
      <c r="Y128" s="114"/>
      <c r="Z128" s="315"/>
      <c r="AA128" s="316">
        <f t="shared" si="4"/>
        <v>13</v>
      </c>
      <c r="AB128" s="293" t="s">
        <v>188</v>
      </c>
      <c r="AC128" s="165">
        <f t="shared" si="0"/>
        <v>0.02</v>
      </c>
      <c r="AD128" s="405">
        <f t="shared" si="1"/>
        <v>0.3</v>
      </c>
      <c r="AE128" s="166"/>
      <c r="AF128" s="293"/>
      <c r="AG128" s="293"/>
      <c r="AH128" s="293"/>
      <c r="AI128" s="293">
        <v>1</v>
      </c>
      <c r="AJ128" s="293">
        <v>0</v>
      </c>
      <c r="AK128" s="293">
        <v>0</v>
      </c>
      <c r="AL128" s="315" t="s">
        <v>188</v>
      </c>
      <c r="AM128" s="129">
        <f t="shared" si="2"/>
        <v>0</v>
      </c>
      <c r="AN128" s="293"/>
      <c r="AO128" s="60"/>
      <c r="AP128" s="293" t="s">
        <v>188</v>
      </c>
      <c r="AQ128" s="329">
        <v>0</v>
      </c>
      <c r="AR128" s="60"/>
      <c r="AS128" s="237">
        <f>AM128*AQ128</f>
        <v>0</v>
      </c>
      <c r="AT128" s="60"/>
      <c r="AU128" s="293" t="s">
        <v>188</v>
      </c>
      <c r="AV128" s="329">
        <v>0</v>
      </c>
      <c r="AW128" s="60"/>
      <c r="AX128" s="237">
        <f>AM128*AV128</f>
        <v>0</v>
      </c>
      <c r="AY128" s="60"/>
      <c r="AZ128" s="293" t="s">
        <v>188</v>
      </c>
      <c r="BA128" s="329">
        <v>0</v>
      </c>
      <c r="BB128" s="60"/>
      <c r="BC128" s="237">
        <f>AM128*BA128</f>
        <v>0</v>
      </c>
      <c r="BD128" s="60"/>
      <c r="BE128" s="293" t="s">
        <v>188</v>
      </c>
      <c r="BF128" s="329">
        <v>0</v>
      </c>
      <c r="BG128" s="60"/>
      <c r="BH128" s="237">
        <f>AM128*BF128</f>
        <v>0</v>
      </c>
      <c r="BI128" s="60"/>
      <c r="BJ128" s="293" t="s">
        <v>188</v>
      </c>
      <c r="BK128" s="329">
        <v>0</v>
      </c>
      <c r="BL128" s="60"/>
      <c r="BM128" s="237">
        <f>AM128*BK128</f>
        <v>0</v>
      </c>
      <c r="BN128" s="60"/>
      <c r="BO128" s="293" t="s">
        <v>188</v>
      </c>
      <c r="BP128" s="329">
        <v>0</v>
      </c>
      <c r="BQ128" s="60"/>
      <c r="BR128" s="237">
        <f>AM128*BP128</f>
        <v>0</v>
      </c>
      <c r="BS128" s="60"/>
      <c r="BT128" s="293" t="s">
        <v>188</v>
      </c>
      <c r="BU128" s="329">
        <v>0</v>
      </c>
      <c r="BV128" s="60"/>
      <c r="BW128" s="237">
        <f>AM128*BU128</f>
        <v>0</v>
      </c>
      <c r="BX128" s="60"/>
      <c r="BY128" s="293" t="s">
        <v>188</v>
      </c>
      <c r="BZ128" s="329">
        <v>0</v>
      </c>
      <c r="CA128" s="60"/>
      <c r="CB128" s="237">
        <f>AM128*BZ128</f>
        <v>0</v>
      </c>
      <c r="CD128" s="293" t="s">
        <v>188</v>
      </c>
      <c r="CE128" s="329">
        <v>0</v>
      </c>
      <c r="CF128" s="60"/>
      <c r="CG128" s="237">
        <f>AM128*CE128</f>
        <v>0</v>
      </c>
      <c r="CH128" s="60"/>
      <c r="CI128" s="293" t="s">
        <v>188</v>
      </c>
      <c r="CJ128" s="329">
        <v>0</v>
      </c>
      <c r="CK128" s="60"/>
      <c r="CL128" s="237">
        <f>AM128*CJ128</f>
        <v>0</v>
      </c>
      <c r="CM128" s="60"/>
      <c r="CN128" s="293" t="s">
        <v>188</v>
      </c>
      <c r="CO128" s="329">
        <v>0</v>
      </c>
      <c r="CP128" s="60"/>
      <c r="CQ128" s="237">
        <f>AM128*CO128</f>
        <v>0</v>
      </c>
      <c r="CR128" s="60"/>
      <c r="CS128" s="293" t="s">
        <v>188</v>
      </c>
      <c r="CT128" s="329">
        <v>0</v>
      </c>
      <c r="CU128" s="60"/>
      <c r="CV128" s="237">
        <f>AM128*CT128</f>
        <v>0</v>
      </c>
      <c r="CW128" s="60"/>
      <c r="CZ128" s="62"/>
      <c r="DA128" s="70"/>
      <c r="DB128" s="70"/>
      <c r="DC128" s="70"/>
      <c r="DD128" s="70"/>
      <c r="DE128" s="114"/>
      <c r="DF128" s="114"/>
      <c r="DG128" s="114"/>
      <c r="DH128" s="72"/>
      <c r="DI128" s="75"/>
      <c r="DJ128" s="114"/>
      <c r="DK128" s="70"/>
      <c r="DL128" s="114"/>
      <c r="DM128" s="70"/>
      <c r="DN128" s="70"/>
      <c r="DO128" s="70"/>
      <c r="DP128" s="70"/>
    </row>
    <row r="129" spans="1:120" x14ac:dyDescent="0.3">
      <c r="A129" s="51">
        <f t="shared" ref="A129:A131" si="6">A128+1</f>
        <v>14</v>
      </c>
      <c r="B129" s="293" t="s">
        <v>118</v>
      </c>
      <c r="C129" s="293" t="s">
        <v>170</v>
      </c>
      <c r="D129" s="165">
        <v>0.04</v>
      </c>
      <c r="E129" s="408">
        <v>0.25</v>
      </c>
      <c r="F129" s="61"/>
      <c r="G129" s="61"/>
      <c r="H129" s="70" t="s">
        <v>165</v>
      </c>
      <c r="I129" s="70"/>
      <c r="J129" s="70"/>
      <c r="K129" s="114"/>
      <c r="L129" s="114"/>
      <c r="M129" s="60"/>
      <c r="N129" s="70"/>
      <c r="O129" s="60" t="s">
        <v>265</v>
      </c>
      <c r="P129" s="60"/>
      <c r="Q129" s="70" t="s">
        <v>167</v>
      </c>
      <c r="R129" s="70" t="s">
        <v>0</v>
      </c>
      <c r="S129" s="237"/>
      <c r="T129" s="237"/>
      <c r="U129" s="237"/>
      <c r="V129" s="70"/>
      <c r="W129" s="62"/>
      <c r="Y129" s="114"/>
      <c r="Z129" s="315"/>
      <c r="AA129" s="316">
        <f t="shared" si="4"/>
        <v>14</v>
      </c>
      <c r="AB129" s="293" t="s">
        <v>118</v>
      </c>
      <c r="AC129" s="165">
        <f t="shared" si="0"/>
        <v>0.04</v>
      </c>
      <c r="AD129" s="405">
        <f t="shared" si="1"/>
        <v>0.25</v>
      </c>
      <c r="AE129" s="166"/>
      <c r="AF129" s="129"/>
      <c r="AG129" s="129"/>
      <c r="AH129" s="129"/>
      <c r="AI129" s="293">
        <v>1</v>
      </c>
      <c r="AJ129" s="293">
        <v>0.25</v>
      </c>
      <c r="AK129" s="293">
        <v>0.1</v>
      </c>
      <c r="AL129" s="315" t="s">
        <v>118</v>
      </c>
      <c r="AM129" s="129">
        <f t="shared" si="2"/>
        <v>4.0000000000000001E-3</v>
      </c>
      <c r="AN129" s="293"/>
      <c r="AO129" s="60"/>
      <c r="AP129" s="293" t="s">
        <v>118</v>
      </c>
      <c r="AQ129" s="329">
        <v>0</v>
      </c>
      <c r="AR129" s="60"/>
      <c r="AS129" s="237">
        <v>0.05</v>
      </c>
      <c r="AT129" s="60"/>
      <c r="AU129" s="293" t="s">
        <v>118</v>
      </c>
      <c r="AV129" s="329">
        <v>0.1</v>
      </c>
      <c r="AW129" s="60"/>
      <c r="AX129" s="237">
        <f>AM129*AV129</f>
        <v>4.0000000000000002E-4</v>
      </c>
      <c r="AY129" s="60"/>
      <c r="AZ129" s="293" t="s">
        <v>118</v>
      </c>
      <c r="BA129" s="329">
        <v>0.2</v>
      </c>
      <c r="BB129" s="60"/>
      <c r="BC129" s="237">
        <f>AM129*BA129</f>
        <v>8.0000000000000004E-4</v>
      </c>
      <c r="BD129" s="60"/>
      <c r="BE129" s="293" t="s">
        <v>118</v>
      </c>
      <c r="BF129" s="329">
        <v>0.3</v>
      </c>
      <c r="BG129" s="60"/>
      <c r="BH129" s="237">
        <f>AM129*BF129</f>
        <v>1.1999999999999999E-3</v>
      </c>
      <c r="BI129" s="60"/>
      <c r="BJ129" s="293" t="s">
        <v>118</v>
      </c>
      <c r="BK129" s="329">
        <v>0.4</v>
      </c>
      <c r="BL129" s="60"/>
      <c r="BM129" s="237">
        <f>AM129*BK129</f>
        <v>1.6000000000000001E-3</v>
      </c>
      <c r="BN129" s="60"/>
      <c r="BO129" s="293" t="s">
        <v>118</v>
      </c>
      <c r="BP129" s="329">
        <v>0.5</v>
      </c>
      <c r="BQ129" s="60"/>
      <c r="BR129" s="237">
        <f>AM129*BP129</f>
        <v>2E-3</v>
      </c>
      <c r="BS129" s="60"/>
      <c r="BT129" s="293" t="s">
        <v>118</v>
      </c>
      <c r="BU129" s="329">
        <v>0.6</v>
      </c>
      <c r="BV129" s="60"/>
      <c r="BW129" s="237">
        <f>AM129*BU129</f>
        <v>2.3999999999999998E-3</v>
      </c>
      <c r="BX129" s="60"/>
      <c r="BY129" s="293" t="s">
        <v>118</v>
      </c>
      <c r="BZ129" s="329">
        <v>0.7</v>
      </c>
      <c r="CA129" s="60"/>
      <c r="CB129" s="237">
        <f>AM129*BZ129</f>
        <v>2.8E-3</v>
      </c>
      <c r="CD129" s="293" t="s">
        <v>118</v>
      </c>
      <c r="CE129" s="329">
        <v>0.8</v>
      </c>
      <c r="CF129" s="60"/>
      <c r="CG129" s="237">
        <f>AM129*CE129</f>
        <v>3.2000000000000002E-3</v>
      </c>
      <c r="CH129" s="60"/>
      <c r="CI129" s="293" t="s">
        <v>118</v>
      </c>
      <c r="CJ129" s="329">
        <v>0.9</v>
      </c>
      <c r="CK129" s="60"/>
      <c r="CL129" s="237">
        <f>AM129*CJ129</f>
        <v>3.6000000000000003E-3</v>
      </c>
      <c r="CM129" s="60"/>
      <c r="CN129" s="293" t="s">
        <v>118</v>
      </c>
      <c r="CO129" s="329">
        <v>0.95</v>
      </c>
      <c r="CP129" s="60"/>
      <c r="CQ129" s="237">
        <f>AM129*CO129</f>
        <v>3.8E-3</v>
      </c>
      <c r="CR129" s="60"/>
      <c r="CS129" s="293" t="s">
        <v>118</v>
      </c>
      <c r="CT129" s="329">
        <v>1</v>
      </c>
      <c r="CU129" s="60"/>
      <c r="CV129" s="237">
        <f>AM129*CT129</f>
        <v>4.0000000000000001E-3</v>
      </c>
      <c r="CW129" s="60"/>
      <c r="CZ129" s="62"/>
      <c r="DA129" s="70"/>
      <c r="DB129" s="70"/>
      <c r="DC129" s="70"/>
      <c r="DD129" s="70"/>
      <c r="DE129" s="114"/>
      <c r="DF129" s="114"/>
      <c r="DG129" s="114"/>
      <c r="DH129" s="72"/>
      <c r="DI129" s="75"/>
      <c r="DJ129" s="114"/>
      <c r="DK129" s="70"/>
      <c r="DL129" s="114"/>
      <c r="DM129" s="70"/>
      <c r="DN129" s="70"/>
      <c r="DO129" s="70"/>
      <c r="DP129" s="70"/>
    </row>
    <row r="130" spans="1:120" x14ac:dyDescent="0.3">
      <c r="A130" s="51">
        <f t="shared" si="6"/>
        <v>15</v>
      </c>
      <c r="B130" s="293" t="s">
        <v>189</v>
      </c>
      <c r="C130" s="293" t="s">
        <v>170</v>
      </c>
      <c r="D130" s="165">
        <v>0.02</v>
      </c>
      <c r="E130" s="408">
        <v>0.1</v>
      </c>
      <c r="F130" s="61"/>
      <c r="G130" s="61"/>
      <c r="H130" s="70" t="s">
        <v>165</v>
      </c>
      <c r="I130" s="70"/>
      <c r="J130" s="70"/>
      <c r="K130" s="114"/>
      <c r="L130" s="114"/>
      <c r="M130" s="60"/>
      <c r="N130" s="70"/>
      <c r="O130" s="60"/>
      <c r="P130" s="60"/>
      <c r="Q130" s="70"/>
      <c r="R130" s="70" t="s">
        <v>0</v>
      </c>
      <c r="S130" s="393" t="s">
        <v>173</v>
      </c>
      <c r="T130" s="393"/>
      <c r="U130" s="393"/>
      <c r="V130" s="70"/>
      <c r="W130" s="62"/>
      <c r="X130" s="130"/>
      <c r="Y130" s="114"/>
      <c r="Z130" s="315"/>
      <c r="AA130" s="316">
        <f t="shared" si="4"/>
        <v>15</v>
      </c>
      <c r="AB130" s="293" t="s">
        <v>189</v>
      </c>
      <c r="AC130" s="165">
        <f t="shared" si="0"/>
        <v>0.02</v>
      </c>
      <c r="AD130" s="405">
        <f t="shared" si="1"/>
        <v>0.1</v>
      </c>
      <c r="AE130" s="166"/>
      <c r="AF130" s="293"/>
      <c r="AG130" s="293"/>
      <c r="AH130" s="293"/>
      <c r="AI130" s="293">
        <v>1</v>
      </c>
      <c r="AJ130" s="293">
        <v>0.5</v>
      </c>
      <c r="AK130" s="293">
        <v>0.5</v>
      </c>
      <c r="AL130" s="315" t="s">
        <v>189</v>
      </c>
      <c r="AM130" s="129">
        <f t="shared" si="2"/>
        <v>0.01</v>
      </c>
      <c r="AN130" s="293"/>
      <c r="AO130" s="60"/>
      <c r="AP130" s="293" t="s">
        <v>189</v>
      </c>
      <c r="AQ130" s="329">
        <v>0.5</v>
      </c>
      <c r="AR130" s="60"/>
      <c r="AS130" s="237">
        <f>AM130*AQ130</f>
        <v>5.0000000000000001E-3</v>
      </c>
      <c r="AT130" s="60"/>
      <c r="AU130" s="293" t="s">
        <v>189</v>
      </c>
      <c r="AV130" s="329">
        <v>0.5</v>
      </c>
      <c r="AW130" s="60"/>
      <c r="AX130" s="237">
        <f>AM130*AV130</f>
        <v>5.0000000000000001E-3</v>
      </c>
      <c r="AY130" s="60"/>
      <c r="AZ130" s="293" t="s">
        <v>189</v>
      </c>
      <c r="BA130" s="329">
        <v>1</v>
      </c>
      <c r="BB130" s="60"/>
      <c r="BC130" s="237">
        <f>AM130*BA130</f>
        <v>0.01</v>
      </c>
      <c r="BD130" s="60"/>
      <c r="BE130" s="293" t="s">
        <v>189</v>
      </c>
      <c r="BF130" s="329">
        <v>1</v>
      </c>
      <c r="BG130" s="60"/>
      <c r="BH130" s="237">
        <f>AM130*BF130</f>
        <v>0.01</v>
      </c>
      <c r="BI130" s="60"/>
      <c r="BJ130" s="293" t="s">
        <v>189</v>
      </c>
      <c r="BK130" s="329">
        <v>1</v>
      </c>
      <c r="BL130" s="60"/>
      <c r="BM130" s="237">
        <f>AM130*BK130</f>
        <v>0.01</v>
      </c>
      <c r="BN130" s="60"/>
      <c r="BO130" s="293" t="s">
        <v>189</v>
      </c>
      <c r="BP130" s="329">
        <v>1</v>
      </c>
      <c r="BQ130" s="60"/>
      <c r="BR130" s="237">
        <f>AM130*BP130</f>
        <v>0.01</v>
      </c>
      <c r="BS130" s="60"/>
      <c r="BT130" s="293" t="s">
        <v>189</v>
      </c>
      <c r="BU130" s="329">
        <v>1</v>
      </c>
      <c r="BV130" s="60"/>
      <c r="BW130" s="237">
        <f>AM130*BU130</f>
        <v>0.01</v>
      </c>
      <c r="BX130" s="60"/>
      <c r="BY130" s="293" t="s">
        <v>189</v>
      </c>
      <c r="BZ130" s="329">
        <v>1</v>
      </c>
      <c r="CA130" s="60"/>
      <c r="CB130" s="237">
        <f>AM130*BZ130</f>
        <v>0.01</v>
      </c>
      <c r="CD130" s="293" t="s">
        <v>189</v>
      </c>
      <c r="CE130" s="329">
        <v>1</v>
      </c>
      <c r="CF130" s="60"/>
      <c r="CG130" s="237">
        <f>AM130*CE130</f>
        <v>0.01</v>
      </c>
      <c r="CH130" s="60"/>
      <c r="CI130" s="293" t="s">
        <v>189</v>
      </c>
      <c r="CJ130" s="329">
        <v>1</v>
      </c>
      <c r="CK130" s="60"/>
      <c r="CL130" s="237">
        <f>AM130*CJ130</f>
        <v>0.01</v>
      </c>
      <c r="CM130" s="60"/>
      <c r="CN130" s="293" t="s">
        <v>189</v>
      </c>
      <c r="CO130" s="329">
        <v>1</v>
      </c>
      <c r="CP130" s="60"/>
      <c r="CQ130" s="237">
        <f>AM130*CO130</f>
        <v>0.01</v>
      </c>
      <c r="CR130" s="60"/>
      <c r="CS130" s="293" t="s">
        <v>189</v>
      </c>
      <c r="CT130" s="329">
        <v>1</v>
      </c>
      <c r="CU130" s="60"/>
      <c r="CV130" s="237">
        <f>AM130*CT130</f>
        <v>0.01</v>
      </c>
      <c r="CW130" s="60"/>
      <c r="CZ130" s="62"/>
      <c r="DA130" s="70"/>
      <c r="DB130" s="70"/>
      <c r="DC130" s="70"/>
      <c r="DD130" s="70"/>
      <c r="DE130" s="114"/>
      <c r="DF130" s="114"/>
      <c r="DG130" s="114"/>
      <c r="DH130" s="72"/>
      <c r="DI130" s="75"/>
      <c r="DJ130" s="114"/>
      <c r="DK130" s="70"/>
      <c r="DL130" s="114"/>
      <c r="DM130" s="70"/>
      <c r="DN130" s="70"/>
      <c r="DO130" s="70"/>
      <c r="DP130" s="70"/>
    </row>
    <row r="131" spans="1:120" x14ac:dyDescent="0.3">
      <c r="A131" s="51">
        <f t="shared" si="6"/>
        <v>16</v>
      </c>
      <c r="B131" s="293" t="s">
        <v>190</v>
      </c>
      <c r="C131" s="293" t="s">
        <v>182</v>
      </c>
      <c r="D131" s="165">
        <v>0.2</v>
      </c>
      <c r="E131" s="408">
        <v>1</v>
      </c>
      <c r="F131" s="61"/>
      <c r="G131" s="61"/>
      <c r="H131" s="70" t="s">
        <v>165</v>
      </c>
      <c r="I131" s="70" t="s">
        <v>97</v>
      </c>
      <c r="J131" s="70" t="s">
        <v>179</v>
      </c>
      <c r="K131" s="114"/>
      <c r="L131" s="114"/>
      <c r="M131" s="60"/>
      <c r="N131" s="70"/>
      <c r="O131" s="60"/>
      <c r="P131" s="60" t="s">
        <v>177</v>
      </c>
      <c r="Q131" s="70"/>
      <c r="R131" s="70" t="s">
        <v>0</v>
      </c>
      <c r="S131" s="237"/>
      <c r="T131" s="237"/>
      <c r="U131" s="237"/>
      <c r="V131" s="70"/>
      <c r="W131" s="62"/>
      <c r="Y131" s="114"/>
      <c r="Z131" s="315"/>
      <c r="AA131" s="316">
        <f t="shared" si="4"/>
        <v>16</v>
      </c>
      <c r="AB131" s="293" t="s">
        <v>190</v>
      </c>
      <c r="AC131" s="165">
        <f t="shared" si="0"/>
        <v>0.2</v>
      </c>
      <c r="AD131" s="405">
        <f t="shared" si="1"/>
        <v>1</v>
      </c>
      <c r="AE131" s="166"/>
      <c r="AF131" s="293"/>
      <c r="AG131" s="293"/>
      <c r="AH131" s="293"/>
      <c r="AI131" s="293">
        <v>1</v>
      </c>
      <c r="AJ131" s="293">
        <v>0.5</v>
      </c>
      <c r="AK131" s="293">
        <v>0.25</v>
      </c>
      <c r="AL131" s="315" t="s">
        <v>190</v>
      </c>
      <c r="AM131" s="129">
        <f t="shared" si="2"/>
        <v>0.05</v>
      </c>
      <c r="AN131" s="293"/>
      <c r="AO131" s="60"/>
      <c r="AP131" s="293" t="s">
        <v>190</v>
      </c>
      <c r="AQ131" s="329">
        <v>0.2</v>
      </c>
      <c r="AR131" s="60"/>
      <c r="AS131" s="237">
        <f>AM131*AQ131</f>
        <v>1.0000000000000002E-2</v>
      </c>
      <c r="AT131" s="60"/>
      <c r="AU131" s="293" t="s">
        <v>190</v>
      </c>
      <c r="AV131" s="329">
        <v>0.3</v>
      </c>
      <c r="AW131" s="60"/>
      <c r="AX131" s="237">
        <f>AM131*AV131</f>
        <v>1.4999999999999999E-2</v>
      </c>
      <c r="AY131" s="60"/>
      <c r="AZ131" s="293" t="s">
        <v>190</v>
      </c>
      <c r="BA131" s="329">
        <v>0.4</v>
      </c>
      <c r="BB131" s="60"/>
      <c r="BC131" s="237">
        <f>AM131*BA131</f>
        <v>2.0000000000000004E-2</v>
      </c>
      <c r="BD131" s="60"/>
      <c r="BE131" s="293" t="s">
        <v>190</v>
      </c>
      <c r="BF131" s="329">
        <v>0.6</v>
      </c>
      <c r="BG131" s="60"/>
      <c r="BH131" s="237">
        <f>AM131*BF131</f>
        <v>0.03</v>
      </c>
      <c r="BI131" s="60"/>
      <c r="BJ131" s="293" t="s">
        <v>190</v>
      </c>
      <c r="BK131" s="329">
        <v>0.8</v>
      </c>
      <c r="BL131" s="60"/>
      <c r="BM131" s="237">
        <f>AM131*BK131</f>
        <v>4.0000000000000008E-2</v>
      </c>
      <c r="BN131" s="60"/>
      <c r="BO131" s="293" t="s">
        <v>190</v>
      </c>
      <c r="BP131" s="329">
        <v>1</v>
      </c>
      <c r="BQ131" s="60"/>
      <c r="BR131" s="237">
        <f>AM131*BP131</f>
        <v>0.05</v>
      </c>
      <c r="BS131" s="60"/>
      <c r="BT131" s="293" t="s">
        <v>190</v>
      </c>
      <c r="BU131" s="329">
        <v>1</v>
      </c>
      <c r="BV131" s="60"/>
      <c r="BW131" s="237">
        <f>AM131*BU131</f>
        <v>0.05</v>
      </c>
      <c r="BX131" s="60"/>
      <c r="BY131" s="293" t="s">
        <v>190</v>
      </c>
      <c r="BZ131" s="329">
        <v>1</v>
      </c>
      <c r="CA131" s="60"/>
      <c r="CB131" s="237">
        <f>AM131*BZ131</f>
        <v>0.05</v>
      </c>
      <c r="CD131" s="293" t="s">
        <v>190</v>
      </c>
      <c r="CE131" s="329">
        <v>1</v>
      </c>
      <c r="CF131" s="60"/>
      <c r="CG131" s="237">
        <f>AM131*CE131</f>
        <v>0.05</v>
      </c>
      <c r="CH131" s="60"/>
      <c r="CI131" s="293" t="s">
        <v>190</v>
      </c>
      <c r="CJ131" s="329">
        <v>1</v>
      </c>
      <c r="CK131" s="60"/>
      <c r="CL131" s="237">
        <f>AM131*CJ131</f>
        <v>0.05</v>
      </c>
      <c r="CM131" s="60"/>
      <c r="CN131" s="293" t="s">
        <v>190</v>
      </c>
      <c r="CO131" s="329">
        <v>1</v>
      </c>
      <c r="CP131" s="60"/>
      <c r="CQ131" s="237">
        <f>AM131*CO131</f>
        <v>0.05</v>
      </c>
      <c r="CR131" s="60"/>
      <c r="CS131" s="293" t="s">
        <v>190</v>
      </c>
      <c r="CT131" s="329">
        <v>1</v>
      </c>
      <c r="CU131" s="60"/>
      <c r="CV131" s="237">
        <f>AM131*CT131</f>
        <v>0.05</v>
      </c>
      <c r="CW131" s="60"/>
      <c r="CZ131" s="62"/>
      <c r="DA131" s="70"/>
      <c r="DB131" s="70"/>
      <c r="DC131" s="70"/>
      <c r="DD131" s="70"/>
      <c r="DE131" s="114"/>
      <c r="DF131" s="114"/>
      <c r="DG131" s="114"/>
      <c r="DH131" s="72"/>
      <c r="DI131" s="75"/>
      <c r="DJ131" s="114"/>
      <c r="DK131" s="70"/>
      <c r="DL131" s="114"/>
      <c r="DM131" s="70"/>
      <c r="DN131" s="70"/>
      <c r="DO131" s="70"/>
      <c r="DP131" s="70"/>
    </row>
    <row r="132" spans="1:120" x14ac:dyDescent="0.3">
      <c r="A132" s="51">
        <f t="shared" ref="A132:A133" si="7">A131+1</f>
        <v>17</v>
      </c>
      <c r="B132" s="293" t="s">
        <v>103</v>
      </c>
      <c r="C132" s="293" t="s">
        <v>182</v>
      </c>
      <c r="D132" s="165">
        <v>0.1</v>
      </c>
      <c r="E132" s="408">
        <v>0.5</v>
      </c>
      <c r="F132" s="61"/>
      <c r="G132" s="61"/>
      <c r="H132" s="70" t="s">
        <v>165</v>
      </c>
      <c r="I132" s="70" t="s">
        <v>97</v>
      </c>
      <c r="J132" s="70" t="s">
        <v>179</v>
      </c>
      <c r="K132" s="114"/>
      <c r="L132" s="114"/>
      <c r="M132" s="60"/>
      <c r="N132" s="70"/>
      <c r="O132" s="60"/>
      <c r="P132" s="60" t="s">
        <v>177</v>
      </c>
      <c r="Q132" s="70"/>
      <c r="R132" s="70" t="s">
        <v>0</v>
      </c>
      <c r="S132" s="237"/>
      <c r="T132" s="237"/>
      <c r="U132" s="237"/>
      <c r="V132" s="70"/>
      <c r="W132" s="62"/>
      <c r="Y132" s="114"/>
      <c r="Z132" s="315"/>
      <c r="AA132" s="316">
        <f t="shared" si="4"/>
        <v>17</v>
      </c>
      <c r="AB132" s="293" t="s">
        <v>103</v>
      </c>
      <c r="AC132" s="165">
        <f t="shared" si="0"/>
        <v>0.1</v>
      </c>
      <c r="AD132" s="405">
        <f t="shared" si="1"/>
        <v>0.5</v>
      </c>
      <c r="AE132" s="166"/>
      <c r="AF132" s="293"/>
      <c r="AG132" s="293"/>
      <c r="AH132" s="293"/>
      <c r="AI132" s="293">
        <v>1</v>
      </c>
      <c r="AJ132" s="293">
        <v>0.75</v>
      </c>
      <c r="AK132" s="293">
        <v>0.5</v>
      </c>
      <c r="AL132" s="315" t="s">
        <v>103</v>
      </c>
      <c r="AM132" s="129">
        <f t="shared" si="2"/>
        <v>0.05</v>
      </c>
      <c r="AN132" s="293"/>
      <c r="AO132" s="60"/>
      <c r="AP132" s="293" t="s">
        <v>103</v>
      </c>
      <c r="AQ132" s="329">
        <v>0.25</v>
      </c>
      <c r="AR132" s="60"/>
      <c r="AS132" s="237">
        <f>AM132*AQ132</f>
        <v>1.2500000000000001E-2</v>
      </c>
      <c r="AT132" s="60"/>
      <c r="AU132" s="293" t="s">
        <v>103</v>
      </c>
      <c r="AV132" s="329">
        <v>0.5</v>
      </c>
      <c r="AW132" s="60"/>
      <c r="AX132" s="237">
        <f>AM132*AV132</f>
        <v>2.5000000000000001E-2</v>
      </c>
      <c r="AY132" s="60"/>
      <c r="AZ132" s="293" t="s">
        <v>103</v>
      </c>
      <c r="BA132" s="329">
        <v>1</v>
      </c>
      <c r="BB132" s="60"/>
      <c r="BC132" s="237">
        <f>AM132*BA132</f>
        <v>0.05</v>
      </c>
      <c r="BD132" s="60"/>
      <c r="BE132" s="293" t="s">
        <v>103</v>
      </c>
      <c r="BF132" s="329">
        <v>1</v>
      </c>
      <c r="BG132" s="60"/>
      <c r="BH132" s="237">
        <f>AM132*BF132</f>
        <v>0.05</v>
      </c>
      <c r="BI132" s="60"/>
      <c r="BJ132" s="293" t="s">
        <v>103</v>
      </c>
      <c r="BK132" s="329">
        <v>1</v>
      </c>
      <c r="BL132" s="60"/>
      <c r="BM132" s="237">
        <f>AM132*BK132</f>
        <v>0.05</v>
      </c>
      <c r="BN132" s="60"/>
      <c r="BO132" s="293" t="s">
        <v>103</v>
      </c>
      <c r="BP132" s="329">
        <v>1</v>
      </c>
      <c r="BQ132" s="60"/>
      <c r="BR132" s="237">
        <f>AM132*BP132</f>
        <v>0.05</v>
      </c>
      <c r="BS132" s="60"/>
      <c r="BT132" s="293" t="s">
        <v>103</v>
      </c>
      <c r="BU132" s="329">
        <v>1</v>
      </c>
      <c r="BV132" s="60"/>
      <c r="BW132" s="237">
        <f>AM132*BU132</f>
        <v>0.05</v>
      </c>
      <c r="BX132" s="60"/>
      <c r="BY132" s="293" t="s">
        <v>103</v>
      </c>
      <c r="BZ132" s="329">
        <v>1</v>
      </c>
      <c r="CA132" s="60"/>
      <c r="CB132" s="237">
        <f>AM132*BZ132</f>
        <v>0.05</v>
      </c>
      <c r="CD132" s="293" t="s">
        <v>103</v>
      </c>
      <c r="CE132" s="329">
        <v>1</v>
      </c>
      <c r="CF132" s="60"/>
      <c r="CG132" s="237">
        <f>AM132*CE132</f>
        <v>0.05</v>
      </c>
      <c r="CH132" s="60"/>
      <c r="CI132" s="293" t="s">
        <v>103</v>
      </c>
      <c r="CJ132" s="329">
        <v>1</v>
      </c>
      <c r="CK132" s="60"/>
      <c r="CL132" s="237">
        <f>AM132*CJ132</f>
        <v>0.05</v>
      </c>
      <c r="CM132" s="60"/>
      <c r="CN132" s="293" t="s">
        <v>103</v>
      </c>
      <c r="CO132" s="329">
        <v>1</v>
      </c>
      <c r="CP132" s="60"/>
      <c r="CQ132" s="237">
        <f>AM132*CO132</f>
        <v>0.05</v>
      </c>
      <c r="CR132" s="60"/>
      <c r="CS132" s="293" t="s">
        <v>103</v>
      </c>
      <c r="CT132" s="329">
        <v>1</v>
      </c>
      <c r="CU132" s="60"/>
      <c r="CV132" s="237">
        <f>AM132*CT132</f>
        <v>0.05</v>
      </c>
      <c r="CW132" s="60"/>
      <c r="CZ132" s="62"/>
      <c r="DA132" s="70"/>
      <c r="DB132" s="70"/>
      <c r="DC132" s="70"/>
      <c r="DD132" s="70"/>
      <c r="DE132" s="114"/>
      <c r="DF132" s="114"/>
      <c r="DG132" s="114"/>
      <c r="DH132" s="72"/>
      <c r="DI132" s="75"/>
      <c r="DJ132" s="114"/>
      <c r="DK132" s="70"/>
      <c r="DL132" s="114"/>
      <c r="DM132" s="70"/>
      <c r="DN132" s="70"/>
      <c r="DO132" s="70"/>
      <c r="DP132" s="70"/>
    </row>
    <row r="133" spans="1:120" x14ac:dyDescent="0.3">
      <c r="A133" s="51">
        <f t="shared" si="7"/>
        <v>18</v>
      </c>
      <c r="B133" s="293" t="s">
        <v>192</v>
      </c>
      <c r="C133" s="293" t="s">
        <v>182</v>
      </c>
      <c r="D133" s="165">
        <v>0.15</v>
      </c>
      <c r="E133" s="408">
        <v>0.65</v>
      </c>
      <c r="F133" s="61" t="s">
        <v>178</v>
      </c>
      <c r="G133" s="61"/>
      <c r="H133" s="70" t="s">
        <v>165</v>
      </c>
      <c r="I133" s="70" t="s">
        <v>97</v>
      </c>
      <c r="J133" s="70" t="s">
        <v>179</v>
      </c>
      <c r="K133" s="114"/>
      <c r="L133" s="114"/>
      <c r="M133" s="60" t="s">
        <v>162</v>
      </c>
      <c r="N133" s="70" t="s">
        <v>169</v>
      </c>
      <c r="O133" s="60"/>
      <c r="P133" s="60" t="s">
        <v>177</v>
      </c>
      <c r="Q133" s="70"/>
      <c r="R133" s="70" t="s">
        <v>0</v>
      </c>
      <c r="S133" s="395"/>
      <c r="T133" s="395"/>
      <c r="U133" s="395"/>
      <c r="V133" s="70" t="s">
        <v>166</v>
      </c>
      <c r="W133" s="62" t="s">
        <v>164</v>
      </c>
      <c r="X133" s="321"/>
      <c r="Y133" s="114"/>
      <c r="Z133" s="315"/>
      <c r="AA133" s="316">
        <f t="shared" si="4"/>
        <v>18</v>
      </c>
      <c r="AB133" s="293" t="s">
        <v>192</v>
      </c>
      <c r="AC133" s="165">
        <f t="shared" si="0"/>
        <v>0.15</v>
      </c>
      <c r="AD133" s="405">
        <f t="shared" si="1"/>
        <v>0.65</v>
      </c>
      <c r="AE133" s="166"/>
      <c r="AF133" s="293"/>
      <c r="AG133" s="293"/>
      <c r="AH133" s="293"/>
      <c r="AI133" s="293">
        <v>1</v>
      </c>
      <c r="AJ133" s="293">
        <v>0.5</v>
      </c>
      <c r="AK133" s="293">
        <v>0.33</v>
      </c>
      <c r="AL133" s="315" t="s">
        <v>192</v>
      </c>
      <c r="AM133" s="129">
        <f t="shared" si="2"/>
        <v>4.9500000000000002E-2</v>
      </c>
      <c r="AN133" s="293"/>
      <c r="AO133" s="60"/>
      <c r="AP133" s="293" t="s">
        <v>192</v>
      </c>
      <c r="AQ133" s="329">
        <v>0.25</v>
      </c>
      <c r="AR133" s="60"/>
      <c r="AS133" s="237">
        <f>AM133*AQ133</f>
        <v>1.2375000000000001E-2</v>
      </c>
      <c r="AT133" s="60"/>
      <c r="AU133" s="293" t="s">
        <v>192</v>
      </c>
      <c r="AV133" s="329">
        <v>0.5</v>
      </c>
      <c r="AW133" s="60"/>
      <c r="AX133" s="237">
        <f>AM133*AV133</f>
        <v>2.4750000000000001E-2</v>
      </c>
      <c r="AY133" s="60"/>
      <c r="AZ133" s="293" t="s">
        <v>192</v>
      </c>
      <c r="BA133" s="329">
        <v>0.75</v>
      </c>
      <c r="BB133" s="60"/>
      <c r="BC133" s="237">
        <f>AM133*BA133</f>
        <v>3.7125000000000005E-2</v>
      </c>
      <c r="BD133" s="60"/>
      <c r="BE133" s="293" t="s">
        <v>192</v>
      </c>
      <c r="BF133" s="329">
        <v>1</v>
      </c>
      <c r="BG133" s="60"/>
      <c r="BH133" s="237">
        <f>AM133*BF133</f>
        <v>4.9500000000000002E-2</v>
      </c>
      <c r="BI133" s="60"/>
      <c r="BJ133" s="293" t="s">
        <v>192</v>
      </c>
      <c r="BK133" s="329">
        <v>1</v>
      </c>
      <c r="BL133" s="60"/>
      <c r="BM133" s="237">
        <f>AM133*BK133</f>
        <v>4.9500000000000002E-2</v>
      </c>
      <c r="BN133" s="60"/>
      <c r="BO133" s="293" t="s">
        <v>192</v>
      </c>
      <c r="BP133" s="329">
        <v>1</v>
      </c>
      <c r="BQ133" s="60"/>
      <c r="BR133" s="237">
        <f>AM133*BP133</f>
        <v>4.9500000000000002E-2</v>
      </c>
      <c r="BS133" s="60"/>
      <c r="BT133" s="293" t="s">
        <v>192</v>
      </c>
      <c r="BU133" s="329">
        <v>1</v>
      </c>
      <c r="BV133" s="60"/>
      <c r="BW133" s="237">
        <f>AM133*BU133</f>
        <v>4.9500000000000002E-2</v>
      </c>
      <c r="BX133" s="60"/>
      <c r="BY133" s="293" t="s">
        <v>192</v>
      </c>
      <c r="BZ133" s="329">
        <v>1</v>
      </c>
      <c r="CA133" s="60"/>
      <c r="CB133" s="237">
        <f>AM133*BZ133</f>
        <v>4.9500000000000002E-2</v>
      </c>
      <c r="CD133" s="293" t="s">
        <v>192</v>
      </c>
      <c r="CE133" s="329">
        <v>1</v>
      </c>
      <c r="CF133" s="60"/>
      <c r="CG133" s="237">
        <f>AM133*CE133</f>
        <v>4.9500000000000002E-2</v>
      </c>
      <c r="CH133" s="60"/>
      <c r="CI133" s="293" t="s">
        <v>192</v>
      </c>
      <c r="CJ133" s="329">
        <v>1</v>
      </c>
      <c r="CK133" s="60"/>
      <c r="CL133" s="237">
        <f>AM133*CJ133</f>
        <v>4.9500000000000002E-2</v>
      </c>
      <c r="CM133" s="60"/>
      <c r="CN133" s="293" t="s">
        <v>192</v>
      </c>
      <c r="CO133" s="329">
        <v>1</v>
      </c>
      <c r="CP133" s="60"/>
      <c r="CQ133" s="237">
        <f>AM133*CO133</f>
        <v>4.9500000000000002E-2</v>
      </c>
      <c r="CR133" s="60"/>
      <c r="CS133" s="293" t="s">
        <v>192</v>
      </c>
      <c r="CT133" s="329">
        <v>1</v>
      </c>
      <c r="CU133" s="60"/>
      <c r="CV133" s="237">
        <f>AM133*CT133</f>
        <v>4.9500000000000002E-2</v>
      </c>
      <c r="CW133" s="60"/>
      <c r="CZ133" s="62"/>
      <c r="DA133" s="70"/>
      <c r="DB133" s="70"/>
      <c r="DC133" s="70"/>
      <c r="DD133" s="70"/>
      <c r="DE133" s="114"/>
      <c r="DF133" s="114"/>
      <c r="DG133" s="114"/>
      <c r="DH133" s="72"/>
      <c r="DI133" s="75"/>
      <c r="DJ133" s="114"/>
      <c r="DK133" s="70"/>
      <c r="DL133" s="114"/>
      <c r="DM133" s="70"/>
      <c r="DN133" s="70"/>
      <c r="DO133" s="70"/>
      <c r="DP133" s="70"/>
    </row>
    <row r="134" spans="1:120" x14ac:dyDescent="0.3">
      <c r="A134" s="51">
        <f t="shared" ref="A134" si="8">A133+1</f>
        <v>19</v>
      </c>
      <c r="B134" s="293" t="s">
        <v>191</v>
      </c>
      <c r="C134" s="293" t="s">
        <v>182</v>
      </c>
      <c r="D134" s="165">
        <v>0.05</v>
      </c>
      <c r="E134" s="408">
        <v>0.3</v>
      </c>
      <c r="F134" s="61" t="s">
        <v>178</v>
      </c>
      <c r="G134" s="61"/>
      <c r="H134" s="70" t="s">
        <v>165</v>
      </c>
      <c r="I134" s="70" t="s">
        <v>97</v>
      </c>
      <c r="J134" s="70" t="s">
        <v>179</v>
      </c>
      <c r="K134" s="114"/>
      <c r="L134" s="114"/>
      <c r="M134" s="60" t="s">
        <v>162</v>
      </c>
      <c r="N134" s="70" t="s">
        <v>169</v>
      </c>
      <c r="O134" s="60"/>
      <c r="P134" s="60" t="s">
        <v>177</v>
      </c>
      <c r="Q134" s="70"/>
      <c r="R134" s="70" t="s">
        <v>0</v>
      </c>
      <c r="S134" s="395"/>
      <c r="T134" s="395"/>
      <c r="U134" s="395"/>
      <c r="V134" s="70" t="s">
        <v>166</v>
      </c>
      <c r="W134" s="62" t="s">
        <v>164</v>
      </c>
      <c r="X134" s="321"/>
      <c r="Y134" s="114"/>
      <c r="Z134" s="315"/>
      <c r="AA134" s="316">
        <f t="shared" si="4"/>
        <v>19</v>
      </c>
      <c r="AB134" s="293" t="s">
        <v>191</v>
      </c>
      <c r="AC134" s="165">
        <f t="shared" si="0"/>
        <v>0.05</v>
      </c>
      <c r="AD134" s="405">
        <f t="shared" si="1"/>
        <v>0.3</v>
      </c>
      <c r="AE134" s="166"/>
      <c r="AF134" s="293"/>
      <c r="AG134" s="293"/>
      <c r="AH134" s="293"/>
      <c r="AI134" s="293">
        <v>1</v>
      </c>
      <c r="AJ134" s="293">
        <v>0.5</v>
      </c>
      <c r="AK134" s="293">
        <v>0</v>
      </c>
      <c r="AL134" s="315" t="s">
        <v>191</v>
      </c>
      <c r="AM134" s="129">
        <f t="shared" si="2"/>
        <v>0</v>
      </c>
      <c r="AN134" s="293"/>
      <c r="AO134" s="60"/>
      <c r="AP134" s="293" t="s">
        <v>191</v>
      </c>
      <c r="AQ134" s="329">
        <v>0</v>
      </c>
      <c r="AR134" s="60"/>
      <c r="AS134" s="237">
        <f>AM134*AQ134</f>
        <v>0</v>
      </c>
      <c r="AT134" s="60"/>
      <c r="AU134" s="293" t="s">
        <v>191</v>
      </c>
      <c r="AV134" s="329">
        <v>0</v>
      </c>
      <c r="AW134" s="60"/>
      <c r="AX134" s="237">
        <f>AM134*AV134</f>
        <v>0</v>
      </c>
      <c r="AY134" s="60"/>
      <c r="AZ134" s="293" t="s">
        <v>191</v>
      </c>
      <c r="BA134" s="329">
        <v>0</v>
      </c>
      <c r="BB134" s="60"/>
      <c r="BC134" s="237">
        <f>AM134*BA134</f>
        <v>0</v>
      </c>
      <c r="BD134" s="60"/>
      <c r="BE134" s="293" t="s">
        <v>191</v>
      </c>
      <c r="BF134" s="329">
        <v>0</v>
      </c>
      <c r="BG134" s="60"/>
      <c r="BH134" s="237">
        <f>AM134*BF134</f>
        <v>0</v>
      </c>
      <c r="BI134" s="60"/>
      <c r="BJ134" s="293" t="s">
        <v>191</v>
      </c>
      <c r="BK134" s="329">
        <v>0</v>
      </c>
      <c r="BL134" s="60"/>
      <c r="BM134" s="237">
        <f>AM134*BK134</f>
        <v>0</v>
      </c>
      <c r="BN134" s="60"/>
      <c r="BO134" s="293" t="s">
        <v>191</v>
      </c>
      <c r="BP134" s="329">
        <v>0</v>
      </c>
      <c r="BQ134" s="60"/>
      <c r="BR134" s="237">
        <f>AM134*BP134</f>
        <v>0</v>
      </c>
      <c r="BS134" s="60"/>
      <c r="BT134" s="293" t="s">
        <v>191</v>
      </c>
      <c r="BU134" s="329">
        <v>0</v>
      </c>
      <c r="BV134" s="60"/>
      <c r="BW134" s="237">
        <f>AM134*BU134</f>
        <v>0</v>
      </c>
      <c r="BX134" s="60"/>
      <c r="BY134" s="293" t="s">
        <v>191</v>
      </c>
      <c r="BZ134" s="329">
        <v>0</v>
      </c>
      <c r="CA134" s="60"/>
      <c r="CB134" s="237">
        <f>AM134*BZ134</f>
        <v>0</v>
      </c>
      <c r="CD134" s="293" t="s">
        <v>191</v>
      </c>
      <c r="CE134" s="329">
        <v>0</v>
      </c>
      <c r="CF134" s="60"/>
      <c r="CG134" s="237">
        <f>AM134*CE134</f>
        <v>0</v>
      </c>
      <c r="CH134" s="60"/>
      <c r="CI134" s="293" t="s">
        <v>191</v>
      </c>
      <c r="CJ134" s="329">
        <v>0</v>
      </c>
      <c r="CK134" s="60"/>
      <c r="CL134" s="237">
        <f>AM134*CJ134</f>
        <v>0</v>
      </c>
      <c r="CM134" s="60"/>
      <c r="CN134" s="293" t="s">
        <v>191</v>
      </c>
      <c r="CO134" s="329">
        <v>0</v>
      </c>
      <c r="CP134" s="60"/>
      <c r="CQ134" s="237">
        <f>AM134*CO134</f>
        <v>0</v>
      </c>
      <c r="CR134" s="60"/>
      <c r="CS134" s="293" t="s">
        <v>191</v>
      </c>
      <c r="CT134" s="329">
        <v>0</v>
      </c>
      <c r="CU134" s="60"/>
      <c r="CV134" s="237">
        <f>AM134*CT134</f>
        <v>0</v>
      </c>
      <c r="CW134" s="60"/>
      <c r="CZ134" s="62"/>
      <c r="DA134" s="70"/>
      <c r="DB134" s="70"/>
      <c r="DC134" s="70"/>
      <c r="DD134" s="70"/>
      <c r="DE134" s="114"/>
      <c r="DF134" s="114"/>
      <c r="DG134" s="114"/>
      <c r="DH134" s="72"/>
      <c r="DI134" s="75"/>
      <c r="DJ134" s="114"/>
      <c r="DK134" s="70"/>
      <c r="DL134" s="114"/>
      <c r="DM134" s="70"/>
      <c r="DN134" s="70"/>
      <c r="DO134" s="70"/>
      <c r="DP134" s="70"/>
    </row>
    <row r="135" spans="1:120" x14ac:dyDescent="0.3">
      <c r="A135" s="51">
        <v>20</v>
      </c>
      <c r="B135" s="293" t="s">
        <v>93</v>
      </c>
      <c r="C135" s="293" t="s">
        <v>170</v>
      </c>
      <c r="D135" s="165">
        <v>7.4999999999999997E-2</v>
      </c>
      <c r="E135" s="408">
        <v>0.2</v>
      </c>
      <c r="F135" s="61"/>
      <c r="G135" s="61"/>
      <c r="H135" s="70"/>
      <c r="I135" s="70" t="s">
        <v>97</v>
      </c>
      <c r="J135" s="70"/>
      <c r="K135" s="114"/>
      <c r="L135" s="114"/>
      <c r="M135" s="60" t="s">
        <v>162</v>
      </c>
      <c r="N135" s="70"/>
      <c r="O135" s="60"/>
      <c r="P135" s="60"/>
      <c r="Q135" s="70"/>
      <c r="R135" s="70" t="s">
        <v>0</v>
      </c>
      <c r="S135" s="237"/>
      <c r="T135" s="237"/>
      <c r="U135" s="237"/>
      <c r="V135" s="70"/>
      <c r="W135" s="62"/>
      <c r="Y135" s="114"/>
      <c r="Z135" s="315"/>
      <c r="AA135" s="316">
        <f t="shared" si="4"/>
        <v>20</v>
      </c>
      <c r="AB135" s="293" t="s">
        <v>93</v>
      </c>
      <c r="AC135" s="165">
        <f t="shared" si="0"/>
        <v>7.4999999999999997E-2</v>
      </c>
      <c r="AD135" s="405">
        <f t="shared" si="1"/>
        <v>0.2</v>
      </c>
      <c r="AE135" s="166"/>
      <c r="AF135" s="293"/>
      <c r="AG135" s="293"/>
      <c r="AH135" s="293"/>
      <c r="AI135" s="293">
        <v>1</v>
      </c>
      <c r="AJ135" s="293">
        <v>0.75</v>
      </c>
      <c r="AK135" s="293">
        <v>0.5</v>
      </c>
      <c r="AL135" s="315" t="s">
        <v>93</v>
      </c>
      <c r="AM135" s="129">
        <f t="shared" si="2"/>
        <v>3.7499999999999999E-2</v>
      </c>
      <c r="AN135" s="293"/>
      <c r="AO135" s="60"/>
      <c r="AP135" s="293" t="s">
        <v>93</v>
      </c>
      <c r="AQ135" s="329">
        <v>0.05</v>
      </c>
      <c r="AR135" s="60"/>
      <c r="AS135" s="237">
        <f>AM135*AQ135</f>
        <v>1.8749999999999999E-3</v>
      </c>
      <c r="AT135" s="60"/>
      <c r="AU135" s="293" t="s">
        <v>93</v>
      </c>
      <c r="AV135" s="329">
        <v>0.1</v>
      </c>
      <c r="AW135" s="60"/>
      <c r="AX135" s="237">
        <f>AM135*AV135</f>
        <v>3.7499999999999999E-3</v>
      </c>
      <c r="AY135" s="60"/>
      <c r="AZ135" s="293" t="s">
        <v>93</v>
      </c>
      <c r="BA135" s="329">
        <v>0.2</v>
      </c>
      <c r="BB135" s="60"/>
      <c r="BC135" s="237">
        <f>AM135*BA135</f>
        <v>7.4999999999999997E-3</v>
      </c>
      <c r="BD135" s="60"/>
      <c r="BE135" s="293" t="s">
        <v>93</v>
      </c>
      <c r="BF135" s="329">
        <v>0.3</v>
      </c>
      <c r="BG135" s="60"/>
      <c r="BH135" s="237">
        <f>AM135*BF135</f>
        <v>1.125E-2</v>
      </c>
      <c r="BI135" s="60"/>
      <c r="BJ135" s="293" t="s">
        <v>93</v>
      </c>
      <c r="BK135" s="329">
        <v>0.4</v>
      </c>
      <c r="BL135" s="60"/>
      <c r="BM135" s="237">
        <f>AM135*BK135</f>
        <v>1.4999999999999999E-2</v>
      </c>
      <c r="BN135" s="60"/>
      <c r="BO135" s="293" t="s">
        <v>93</v>
      </c>
      <c r="BP135" s="329">
        <v>0.5</v>
      </c>
      <c r="BQ135" s="60"/>
      <c r="BR135" s="237">
        <f>AM135*BP135</f>
        <v>1.8749999999999999E-2</v>
      </c>
      <c r="BS135" s="60"/>
      <c r="BT135" s="293" t="s">
        <v>93</v>
      </c>
      <c r="BU135" s="329">
        <v>0.6</v>
      </c>
      <c r="BV135" s="60"/>
      <c r="BW135" s="237">
        <f>AM135*BU135</f>
        <v>2.2499999999999999E-2</v>
      </c>
      <c r="BX135" s="60"/>
      <c r="BY135" s="293" t="s">
        <v>93</v>
      </c>
      <c r="BZ135" s="329">
        <v>0.7</v>
      </c>
      <c r="CA135" s="60"/>
      <c r="CB135" s="237">
        <f>AM135*BZ135</f>
        <v>2.6249999999999999E-2</v>
      </c>
      <c r="CD135" s="293" t="s">
        <v>93</v>
      </c>
      <c r="CE135" s="329">
        <v>0.8</v>
      </c>
      <c r="CF135" s="60"/>
      <c r="CG135" s="237">
        <f>AM135*CE135</f>
        <v>0.03</v>
      </c>
      <c r="CH135" s="60"/>
      <c r="CI135" s="293" t="s">
        <v>93</v>
      </c>
      <c r="CJ135" s="329">
        <v>0.9</v>
      </c>
      <c r="CK135" s="60"/>
      <c r="CL135" s="237">
        <f>AM135*CJ135</f>
        <v>3.3750000000000002E-2</v>
      </c>
      <c r="CM135" s="60"/>
      <c r="CN135" s="293" t="s">
        <v>93</v>
      </c>
      <c r="CO135" s="329">
        <v>0.95</v>
      </c>
      <c r="CP135" s="60"/>
      <c r="CQ135" s="237">
        <f>AM135*CO135</f>
        <v>3.5624999999999997E-2</v>
      </c>
      <c r="CR135" s="60"/>
      <c r="CS135" s="293" t="s">
        <v>93</v>
      </c>
      <c r="CT135" s="329">
        <v>1</v>
      </c>
      <c r="CU135" s="60"/>
      <c r="CV135" s="237">
        <f>AM135*CT135</f>
        <v>3.7499999999999999E-2</v>
      </c>
      <c r="CW135" s="60"/>
      <c r="CZ135" s="62"/>
      <c r="DA135" s="70"/>
      <c r="DB135" s="70"/>
      <c r="DC135" s="70"/>
      <c r="DD135" s="70"/>
      <c r="DE135" s="114"/>
      <c r="DF135" s="114"/>
      <c r="DG135" s="114"/>
      <c r="DH135" s="72"/>
      <c r="DI135" s="75"/>
      <c r="DJ135" s="114"/>
      <c r="DK135" s="70"/>
      <c r="DL135" s="114"/>
      <c r="DM135" s="70"/>
      <c r="DN135" s="70"/>
      <c r="DO135" s="70"/>
      <c r="DP135" s="70"/>
    </row>
    <row r="136" spans="1:120" x14ac:dyDescent="0.3">
      <c r="A136" s="51">
        <f>A135+1</f>
        <v>21</v>
      </c>
      <c r="B136" s="293" t="s">
        <v>101</v>
      </c>
      <c r="C136" s="293" t="s">
        <v>182</v>
      </c>
      <c r="D136" s="165">
        <v>0.01</v>
      </c>
      <c r="E136" s="408">
        <v>0.03</v>
      </c>
      <c r="F136" s="61" t="s">
        <v>178</v>
      </c>
      <c r="G136" s="61"/>
      <c r="H136" s="70" t="s">
        <v>165</v>
      </c>
      <c r="I136" s="70" t="s">
        <v>97</v>
      </c>
      <c r="J136" s="70" t="s">
        <v>179</v>
      </c>
      <c r="K136" s="114" t="s">
        <v>172</v>
      </c>
      <c r="L136" s="114"/>
      <c r="M136" s="60" t="s">
        <v>162</v>
      </c>
      <c r="N136" s="70" t="s">
        <v>169</v>
      </c>
      <c r="O136" s="60" t="s">
        <v>265</v>
      </c>
      <c r="P136" s="60" t="s">
        <v>177</v>
      </c>
      <c r="Q136" s="70"/>
      <c r="R136" s="70" t="s">
        <v>0</v>
      </c>
      <c r="S136" s="237"/>
      <c r="T136" s="237"/>
      <c r="U136" s="237"/>
      <c r="V136" s="70" t="s">
        <v>166</v>
      </c>
      <c r="W136" s="62" t="s">
        <v>164</v>
      </c>
      <c r="Y136" s="114"/>
      <c r="Z136" s="315"/>
      <c r="AA136" s="316">
        <f>AA135+1</f>
        <v>21</v>
      </c>
      <c r="AB136" s="293" t="s">
        <v>101</v>
      </c>
      <c r="AC136" s="165">
        <f>D136</f>
        <v>0.01</v>
      </c>
      <c r="AD136" s="405">
        <f>E136</f>
        <v>0.03</v>
      </c>
      <c r="AE136" s="166"/>
      <c r="AF136" s="293"/>
      <c r="AG136" s="293"/>
      <c r="AH136" s="293"/>
      <c r="AI136" s="293">
        <v>1</v>
      </c>
      <c r="AJ136" s="293">
        <v>0.5</v>
      </c>
      <c r="AK136" s="293">
        <v>0.25</v>
      </c>
      <c r="AL136" s="315" t="s">
        <v>101</v>
      </c>
      <c r="AM136" s="129">
        <f>AC136*AK136</f>
        <v>2.5000000000000001E-3</v>
      </c>
      <c r="AN136" s="293"/>
      <c r="AO136" s="60"/>
      <c r="AP136" s="293" t="s">
        <v>101</v>
      </c>
      <c r="AQ136" s="329">
        <v>0.05</v>
      </c>
      <c r="AR136" s="60"/>
      <c r="AS136" s="237">
        <f>AM136*AQ136</f>
        <v>1.25E-4</v>
      </c>
      <c r="AT136" s="60"/>
      <c r="AU136" s="293" t="s">
        <v>101</v>
      </c>
      <c r="AV136" s="329">
        <v>0.1</v>
      </c>
      <c r="AW136" s="60"/>
      <c r="AX136" s="237">
        <f>AM136*AV136</f>
        <v>2.5000000000000001E-4</v>
      </c>
      <c r="AY136" s="60"/>
      <c r="AZ136" s="293" t="s">
        <v>101</v>
      </c>
      <c r="BA136" s="329">
        <v>0.2</v>
      </c>
      <c r="BB136" s="60"/>
      <c r="BC136" s="237">
        <f>AM136*BA136</f>
        <v>5.0000000000000001E-4</v>
      </c>
      <c r="BD136" s="60"/>
      <c r="BE136" s="293" t="s">
        <v>101</v>
      </c>
      <c r="BF136" s="329">
        <v>0.3</v>
      </c>
      <c r="BG136" s="60"/>
      <c r="BH136" s="237">
        <f>AM136*BF136</f>
        <v>7.5000000000000002E-4</v>
      </c>
      <c r="BI136" s="60"/>
      <c r="BJ136" s="293" t="s">
        <v>101</v>
      </c>
      <c r="BK136" s="329">
        <v>0.4</v>
      </c>
      <c r="BL136" s="60"/>
      <c r="BM136" s="237">
        <f>AM136*BK136</f>
        <v>1E-3</v>
      </c>
      <c r="BN136" s="60"/>
      <c r="BO136" s="293" t="s">
        <v>101</v>
      </c>
      <c r="BP136" s="329">
        <v>0.5</v>
      </c>
      <c r="BQ136" s="60"/>
      <c r="BR136" s="237">
        <f>AM136*BP136</f>
        <v>1.25E-3</v>
      </c>
      <c r="BS136" s="60"/>
      <c r="BT136" s="293" t="s">
        <v>101</v>
      </c>
      <c r="BU136" s="329">
        <v>0.6</v>
      </c>
      <c r="BV136" s="60"/>
      <c r="BW136" s="237">
        <f>AM136*BU136</f>
        <v>1.5E-3</v>
      </c>
      <c r="BX136" s="60"/>
      <c r="BY136" s="293" t="s">
        <v>101</v>
      </c>
      <c r="BZ136" s="329">
        <v>0.7</v>
      </c>
      <c r="CA136" s="60"/>
      <c r="CB136" s="237">
        <f>AM136*BZ136</f>
        <v>1.7499999999999998E-3</v>
      </c>
      <c r="CD136" s="293" t="s">
        <v>101</v>
      </c>
      <c r="CE136" s="329">
        <v>0.8</v>
      </c>
      <c r="CF136" s="60"/>
      <c r="CG136" s="237">
        <f>AM136*CE136</f>
        <v>2E-3</v>
      </c>
      <c r="CH136" s="60"/>
      <c r="CI136" s="293" t="s">
        <v>101</v>
      </c>
      <c r="CJ136" s="329">
        <v>0.9</v>
      </c>
      <c r="CK136" s="60"/>
      <c r="CL136" s="237">
        <f>AM136*CJ136</f>
        <v>2.2500000000000003E-3</v>
      </c>
      <c r="CM136" s="60"/>
      <c r="CN136" s="293" t="s">
        <v>101</v>
      </c>
      <c r="CO136" s="329">
        <v>0.95</v>
      </c>
      <c r="CP136" s="60"/>
      <c r="CQ136" s="237">
        <f>AM136*CO136</f>
        <v>2.3749999999999999E-3</v>
      </c>
      <c r="CR136" s="60"/>
      <c r="CS136" s="293" t="s">
        <v>101</v>
      </c>
      <c r="CT136" s="329">
        <v>1</v>
      </c>
      <c r="CU136" s="60"/>
      <c r="CV136" s="237">
        <f>AM136*CT136</f>
        <v>2.5000000000000001E-3</v>
      </c>
      <c r="CW136" s="60"/>
      <c r="CZ136" s="62"/>
      <c r="DA136" s="70"/>
      <c r="DB136" s="70"/>
      <c r="DC136" s="70"/>
      <c r="DD136" s="70"/>
      <c r="DE136" s="114"/>
      <c r="DF136" s="114"/>
      <c r="DG136" s="114"/>
      <c r="DH136" s="72"/>
      <c r="DI136" s="75"/>
      <c r="DJ136" s="114"/>
      <c r="DK136" s="70"/>
      <c r="DL136" s="114"/>
      <c r="DM136" s="70"/>
      <c r="DN136" s="70"/>
      <c r="DO136" s="70"/>
      <c r="DP136" s="70"/>
    </row>
    <row r="137" spans="1:120" x14ac:dyDescent="0.3">
      <c r="A137" s="51">
        <v>22</v>
      </c>
      <c r="B137" s="293" t="s">
        <v>262</v>
      </c>
      <c r="C137" s="293" t="s">
        <v>170</v>
      </c>
      <c r="D137" s="165">
        <v>0.1</v>
      </c>
      <c r="E137" s="408">
        <v>0.35</v>
      </c>
      <c r="F137" s="61"/>
      <c r="G137" s="61"/>
      <c r="H137" s="70" t="s">
        <v>165</v>
      </c>
      <c r="I137" s="70" t="s">
        <v>97</v>
      </c>
      <c r="J137" s="70" t="s">
        <v>179</v>
      </c>
      <c r="K137" s="114" t="s">
        <v>172</v>
      </c>
      <c r="L137" s="114"/>
      <c r="M137" s="60" t="s">
        <v>162</v>
      </c>
      <c r="N137" s="70" t="s">
        <v>169</v>
      </c>
      <c r="O137" s="60" t="s">
        <v>265</v>
      </c>
      <c r="P137" s="60" t="s">
        <v>177</v>
      </c>
      <c r="Q137" s="70" t="s">
        <v>167</v>
      </c>
      <c r="R137" s="70" t="s">
        <v>0</v>
      </c>
      <c r="S137" s="237" t="s">
        <v>173</v>
      </c>
      <c r="T137" s="237"/>
      <c r="U137" s="237"/>
      <c r="V137" s="70" t="s">
        <v>166</v>
      </c>
      <c r="W137" s="62" t="s">
        <v>164</v>
      </c>
      <c r="Y137" s="114"/>
      <c r="Z137" s="315"/>
      <c r="AA137" s="316">
        <f>AA136+1</f>
        <v>22</v>
      </c>
      <c r="AB137" s="293" t="s">
        <v>262</v>
      </c>
      <c r="AC137" s="165">
        <f>D137</f>
        <v>0.1</v>
      </c>
      <c r="AD137" s="405">
        <f>E137</f>
        <v>0.35</v>
      </c>
      <c r="AE137" s="166"/>
      <c r="AF137" s="293"/>
      <c r="AG137" s="293"/>
      <c r="AH137" s="293"/>
      <c r="AI137" s="293">
        <v>1</v>
      </c>
      <c r="AJ137" s="293">
        <v>0.5</v>
      </c>
      <c r="AK137" s="293">
        <v>0.25</v>
      </c>
      <c r="AL137" s="315" t="s">
        <v>262</v>
      </c>
      <c r="AM137" s="129">
        <f>AC137*AK137</f>
        <v>2.5000000000000001E-2</v>
      </c>
      <c r="AN137" s="293"/>
      <c r="AO137" s="60"/>
      <c r="AP137" s="293" t="s">
        <v>262</v>
      </c>
      <c r="AQ137" s="329">
        <v>0</v>
      </c>
      <c r="AR137" s="60"/>
      <c r="AS137" s="237">
        <f>AM137*AQ137</f>
        <v>0</v>
      </c>
      <c r="AT137" s="60"/>
      <c r="AU137" s="293" t="s">
        <v>262</v>
      </c>
      <c r="AV137" s="329">
        <v>0</v>
      </c>
      <c r="AW137" s="60"/>
      <c r="AX137" s="237">
        <f>AR137*AV137</f>
        <v>0</v>
      </c>
      <c r="AY137" s="60"/>
      <c r="AZ137" s="293" t="s">
        <v>262</v>
      </c>
      <c r="BA137" s="329">
        <v>0</v>
      </c>
      <c r="BB137" s="60"/>
      <c r="BC137" s="237">
        <f>AW137*BA137</f>
        <v>0</v>
      </c>
      <c r="BD137" s="60"/>
      <c r="BE137" s="293" t="s">
        <v>262</v>
      </c>
      <c r="BF137" s="329">
        <v>0</v>
      </c>
      <c r="BG137" s="60"/>
      <c r="BH137" s="237">
        <f>BB137*BF137</f>
        <v>0</v>
      </c>
      <c r="BI137" s="60"/>
      <c r="BJ137" s="293" t="s">
        <v>262</v>
      </c>
      <c r="BK137" s="329">
        <v>0</v>
      </c>
      <c r="BL137" s="60"/>
      <c r="BM137" s="237">
        <f>BG137*BK137</f>
        <v>0</v>
      </c>
      <c r="BN137" s="60"/>
      <c r="BO137" s="293" t="s">
        <v>262</v>
      </c>
      <c r="BP137" s="329">
        <v>0</v>
      </c>
      <c r="BQ137" s="60"/>
      <c r="BR137" s="237">
        <f>BL137*BP137</f>
        <v>0</v>
      </c>
      <c r="BS137" s="60"/>
      <c r="BT137" s="293" t="s">
        <v>262</v>
      </c>
      <c r="BU137" s="329">
        <v>0</v>
      </c>
      <c r="BV137" s="60"/>
      <c r="BW137" s="237">
        <f>BQ137*BU137</f>
        <v>0</v>
      </c>
      <c r="BX137" s="60"/>
      <c r="BY137" s="293" t="s">
        <v>262</v>
      </c>
      <c r="BZ137" s="329">
        <v>0</v>
      </c>
      <c r="CA137" s="60"/>
      <c r="CB137" s="237">
        <f>BV137*BZ137</f>
        <v>0</v>
      </c>
      <c r="CD137" s="293" t="s">
        <v>262</v>
      </c>
      <c r="CE137" s="329">
        <v>0.25</v>
      </c>
      <c r="CF137" s="60"/>
      <c r="CG137" s="237">
        <f>CA137*CE137</f>
        <v>0</v>
      </c>
      <c r="CH137" s="60"/>
      <c r="CI137" s="293" t="s">
        <v>262</v>
      </c>
      <c r="CJ137" s="329">
        <v>1</v>
      </c>
      <c r="CK137" s="60"/>
      <c r="CL137" s="237">
        <f>CF137*CJ137</f>
        <v>0</v>
      </c>
      <c r="CM137" s="60"/>
      <c r="CN137" s="293" t="s">
        <v>262</v>
      </c>
      <c r="CO137" s="329">
        <v>1</v>
      </c>
      <c r="CP137" s="60"/>
      <c r="CQ137" s="237">
        <f>CK137*CO137</f>
        <v>0</v>
      </c>
      <c r="CR137" s="60"/>
      <c r="CS137" s="293" t="s">
        <v>262</v>
      </c>
      <c r="CT137" s="329">
        <v>1</v>
      </c>
      <c r="CU137" s="60"/>
      <c r="CV137" s="237">
        <f>CP137*CT137</f>
        <v>0</v>
      </c>
      <c r="CW137" s="60"/>
      <c r="CZ137" s="62"/>
      <c r="DA137" s="70"/>
      <c r="DB137" s="70"/>
      <c r="DC137" s="70"/>
      <c r="DD137" s="70"/>
      <c r="DE137" s="114"/>
      <c r="DF137" s="114"/>
      <c r="DG137" s="114"/>
      <c r="DH137" s="72"/>
      <c r="DI137" s="75"/>
      <c r="DJ137" s="114"/>
      <c r="DK137" s="70"/>
      <c r="DL137" s="114"/>
      <c r="DM137" s="70"/>
      <c r="DN137" s="70"/>
      <c r="DO137" s="70"/>
      <c r="DP137" s="70"/>
    </row>
    <row r="138" spans="1:120" ht="15" thickBot="1" x14ac:dyDescent="0.35">
      <c r="A138" s="416" t="s">
        <v>194</v>
      </c>
      <c r="B138" s="459" t="s">
        <v>195</v>
      </c>
      <c r="C138" s="460"/>
      <c r="D138" s="324">
        <f>SUM(D116:D137)</f>
        <v>1.6481000000000001</v>
      </c>
      <c r="E138" s="412">
        <f>SUM(E116:E137)</f>
        <v>6.8299999999999992</v>
      </c>
      <c r="F138" s="461"/>
      <c r="G138" s="461"/>
      <c r="H138" s="462"/>
      <c r="I138" s="462"/>
      <c r="J138" s="462"/>
      <c r="K138" s="463"/>
      <c r="L138" s="463"/>
      <c r="M138" s="110"/>
      <c r="N138" s="462"/>
      <c r="O138" s="110"/>
      <c r="P138" s="110"/>
      <c r="Q138" s="462"/>
      <c r="R138" s="462"/>
      <c r="S138" s="414"/>
      <c r="T138" s="414"/>
      <c r="U138" s="414"/>
      <c r="V138" s="462"/>
      <c r="W138" s="464"/>
      <c r="X138" s="465"/>
      <c r="Y138" s="463"/>
      <c r="Z138" s="466"/>
      <c r="AA138" s="467"/>
      <c r="AB138" s="460" t="s">
        <v>195</v>
      </c>
      <c r="AC138" s="324">
        <f>SUM(AC116:AC137)</f>
        <v>1.6481000000000001</v>
      </c>
      <c r="AD138" s="474">
        <f>SUM(AD116:AD137)</f>
        <v>6.8299999999999992</v>
      </c>
      <c r="AE138" s="468"/>
      <c r="AF138" s="460"/>
      <c r="AG138" s="460"/>
      <c r="AH138" s="460"/>
      <c r="AI138" s="460"/>
      <c r="AJ138" s="460"/>
      <c r="AK138" s="460"/>
      <c r="AL138" s="469" t="s">
        <v>195</v>
      </c>
      <c r="AM138" s="413">
        <f>SUM(AM116:AM137)</f>
        <v>0.48472300000000001</v>
      </c>
      <c r="AN138" s="293"/>
      <c r="AO138" s="60"/>
      <c r="AP138" s="415" t="s">
        <v>208</v>
      </c>
      <c r="AQ138" s="168"/>
      <c r="AR138" s="331"/>
      <c r="AS138" s="332">
        <f>SUM(AS116:AS137)</f>
        <v>0.15218614999999999</v>
      </c>
      <c r="AT138" s="60"/>
      <c r="AU138" s="415" t="s">
        <v>208</v>
      </c>
      <c r="AV138" s="168"/>
      <c r="AW138" s="331"/>
      <c r="AX138" s="332">
        <f>SUM(AX116:AX137)</f>
        <v>0.15977230000000001</v>
      </c>
      <c r="AY138" s="60"/>
      <c r="AZ138" s="415" t="s">
        <v>208</v>
      </c>
      <c r="BA138" s="168"/>
      <c r="BB138" s="331"/>
      <c r="BC138" s="332">
        <f>SUM(BC116:BC137)</f>
        <v>0.21966960000000002</v>
      </c>
      <c r="BD138" s="60"/>
      <c r="BE138" s="415" t="s">
        <v>208</v>
      </c>
      <c r="BF138" s="168"/>
      <c r="BG138" s="331"/>
      <c r="BH138" s="332">
        <f>SUM(BH116:BH137)</f>
        <v>0.28331689999999998</v>
      </c>
      <c r="BI138" s="60"/>
      <c r="BJ138" s="415" t="s">
        <v>208</v>
      </c>
      <c r="BK138" s="168"/>
      <c r="BL138" s="331"/>
      <c r="BM138" s="332">
        <f>SUM(BM116:BM137)</f>
        <v>0.30958920000000006</v>
      </c>
      <c r="BN138" s="60"/>
      <c r="BO138" s="415" t="s">
        <v>208</v>
      </c>
      <c r="BP138" s="168"/>
      <c r="BQ138" s="331"/>
      <c r="BR138" s="332">
        <f>SUM(BR116:BR137)</f>
        <v>0.33586149999999998</v>
      </c>
      <c r="BS138" s="60"/>
      <c r="BT138" s="415" t="s">
        <v>208</v>
      </c>
      <c r="BU138" s="168"/>
      <c r="BV138" s="331"/>
      <c r="BW138" s="332">
        <f>SUM(BW116:BW137)</f>
        <v>0.35213380000000005</v>
      </c>
      <c r="BX138" s="60"/>
      <c r="BY138" s="415" t="s">
        <v>208</v>
      </c>
      <c r="BZ138" s="168"/>
      <c r="CA138" s="331"/>
      <c r="CB138" s="332">
        <f>SUM(CB116:CB137)</f>
        <v>0.37153109999999995</v>
      </c>
      <c r="CD138" s="415" t="s">
        <v>208</v>
      </c>
      <c r="CE138" s="168"/>
      <c r="CF138" s="331"/>
      <c r="CG138" s="332">
        <f>SUM(CG116:CG137)</f>
        <v>0.39030339999999997</v>
      </c>
      <c r="CH138" s="60"/>
      <c r="CI138" s="415" t="s">
        <v>208</v>
      </c>
      <c r="CJ138" s="168"/>
      <c r="CK138" s="331"/>
      <c r="CL138" s="332">
        <f>SUM(CL116:CL137)</f>
        <v>0.44095069999999997</v>
      </c>
      <c r="CM138" s="60"/>
      <c r="CN138" s="415" t="s">
        <v>208</v>
      </c>
      <c r="CO138" s="168"/>
      <c r="CP138" s="331"/>
      <c r="CQ138" s="332">
        <f>SUM(CQ116:CQ137)</f>
        <v>0.45033685000000001</v>
      </c>
      <c r="CR138" s="60"/>
      <c r="CS138" s="415" t="s">
        <v>208</v>
      </c>
      <c r="CT138" s="168"/>
      <c r="CU138" s="331"/>
      <c r="CV138" s="332">
        <f>SUM(CV116:CV137)</f>
        <v>0.45972299999999999</v>
      </c>
      <c r="CW138" s="60"/>
      <c r="CZ138" s="62"/>
      <c r="DA138" s="70"/>
      <c r="DB138" s="70"/>
      <c r="DC138" s="70"/>
      <c r="DD138" s="70"/>
      <c r="DE138" s="114"/>
      <c r="DF138" s="114"/>
      <c r="DG138" s="114"/>
      <c r="DH138" s="72"/>
      <c r="DI138" s="75"/>
      <c r="DJ138" s="114"/>
      <c r="DK138" s="70"/>
      <c r="DL138" s="114"/>
      <c r="DM138" s="70"/>
      <c r="DN138" s="70"/>
      <c r="DO138" s="70"/>
      <c r="DP138" s="70"/>
    </row>
    <row r="139" spans="1:120" x14ac:dyDescent="0.3">
      <c r="B139" s="293"/>
      <c r="C139" s="293"/>
      <c r="D139" s="392" t="s">
        <v>219</v>
      </c>
      <c r="E139" s="406" t="s">
        <v>220</v>
      </c>
      <c r="F139" s="61"/>
      <c r="G139" s="61"/>
      <c r="H139" s="70"/>
      <c r="I139" s="70"/>
      <c r="J139" s="70"/>
      <c r="K139" s="114"/>
      <c r="L139" s="114"/>
      <c r="M139" s="60"/>
      <c r="N139" s="70"/>
      <c r="O139" s="60"/>
      <c r="P139" s="60"/>
      <c r="Q139" s="70"/>
      <c r="R139" s="70"/>
      <c r="S139" s="237"/>
      <c r="T139" s="237"/>
      <c r="U139" s="237"/>
      <c r="V139" s="70"/>
      <c r="W139" s="62"/>
      <c r="Y139" s="114"/>
      <c r="Z139" s="315"/>
      <c r="AA139" s="316"/>
      <c r="AB139" s="293"/>
      <c r="AC139" s="475" t="s">
        <v>207</v>
      </c>
      <c r="AD139" s="476" t="s">
        <v>115</v>
      </c>
      <c r="AE139" s="166"/>
      <c r="AF139" s="293"/>
      <c r="AG139" s="293"/>
      <c r="AH139" s="293"/>
      <c r="AI139" s="293"/>
      <c r="AJ139" s="293"/>
      <c r="AK139" s="293"/>
      <c r="AL139" s="317"/>
      <c r="AM139" s="129"/>
      <c r="AN139" s="293"/>
      <c r="AO139" s="60"/>
      <c r="AP139" s="293"/>
      <c r="AQ139" s="329"/>
      <c r="AR139" s="60"/>
      <c r="AS139" s="237"/>
      <c r="AT139" s="60"/>
      <c r="AU139" s="293"/>
      <c r="AV139" s="329"/>
      <c r="AW139" s="60"/>
      <c r="AX139" s="237"/>
      <c r="AY139" s="60"/>
      <c r="AZ139" s="293"/>
      <c r="BA139" s="329"/>
      <c r="BB139" s="60"/>
      <c r="BC139" s="237"/>
      <c r="BD139" s="60"/>
      <c r="BE139" s="293"/>
      <c r="BF139" s="329"/>
      <c r="BG139" s="60"/>
      <c r="BH139" s="237"/>
      <c r="BI139" s="60"/>
      <c r="BJ139" s="293"/>
      <c r="BK139" s="329"/>
      <c r="BL139" s="60"/>
      <c r="BM139" s="237"/>
      <c r="BN139" s="60"/>
      <c r="BO139" s="293"/>
      <c r="BP139" s="329"/>
      <c r="BQ139" s="60"/>
      <c r="BR139" s="237"/>
      <c r="BS139" s="60"/>
      <c r="BT139" s="293"/>
      <c r="BU139" s="329"/>
      <c r="BV139" s="60"/>
      <c r="BW139" s="237"/>
      <c r="BX139" s="60"/>
      <c r="BY139" s="293"/>
      <c r="BZ139" s="329"/>
      <c r="CA139" s="60"/>
      <c r="CB139" s="237"/>
      <c r="CD139" s="293"/>
      <c r="CE139" s="329"/>
      <c r="CF139" s="60"/>
      <c r="CG139" s="237"/>
      <c r="CH139" s="60"/>
      <c r="CI139" s="293"/>
      <c r="CJ139" s="329"/>
      <c r="CK139" s="60"/>
      <c r="CL139" s="237"/>
      <c r="CM139" s="60"/>
      <c r="CN139" s="293"/>
      <c r="CO139" s="329"/>
      <c r="CP139" s="60"/>
      <c r="CQ139" s="237"/>
      <c r="CR139" s="60"/>
      <c r="CS139" s="293"/>
      <c r="CT139" s="329"/>
      <c r="CU139" s="60"/>
      <c r="CV139" s="237"/>
      <c r="CW139" s="60"/>
      <c r="CZ139" s="62"/>
      <c r="DA139" s="70"/>
      <c r="DB139" s="70"/>
      <c r="DC139" s="70"/>
      <c r="DD139" s="70"/>
      <c r="DE139" s="114"/>
      <c r="DF139" s="114"/>
      <c r="DG139" s="114"/>
      <c r="DH139" s="72"/>
      <c r="DI139" s="75"/>
      <c r="DJ139" s="114"/>
      <c r="DK139" s="70"/>
      <c r="DL139" s="114"/>
      <c r="DM139" s="70"/>
      <c r="DN139" s="70"/>
      <c r="DO139" s="70"/>
      <c r="DP139" s="70"/>
    </row>
    <row r="140" spans="1:120" ht="15" thickBot="1" x14ac:dyDescent="0.35">
      <c r="A140" s="416" t="s">
        <v>196</v>
      </c>
      <c r="B140" s="459" t="s">
        <v>197</v>
      </c>
      <c r="C140" s="460"/>
      <c r="D140" s="324"/>
      <c r="E140" s="412"/>
      <c r="F140" s="461"/>
      <c r="G140" s="461"/>
      <c r="H140" s="462"/>
      <c r="I140" s="462"/>
      <c r="J140" s="462"/>
      <c r="K140" s="463"/>
      <c r="L140" s="463"/>
      <c r="M140" s="110"/>
      <c r="N140" s="462"/>
      <c r="O140" s="110"/>
      <c r="P140" s="110"/>
      <c r="Q140" s="462"/>
      <c r="R140" s="462"/>
      <c r="S140" s="414"/>
      <c r="T140" s="414"/>
      <c r="U140" s="414"/>
      <c r="V140" s="462"/>
      <c r="W140" s="464"/>
      <c r="X140" s="465"/>
      <c r="Y140" s="463"/>
      <c r="Z140" s="466"/>
      <c r="AA140" s="467"/>
      <c r="AB140" s="470" t="s">
        <v>197</v>
      </c>
      <c r="AC140" s="471"/>
      <c r="AD140" s="474"/>
      <c r="AE140" s="468"/>
      <c r="AF140" s="460"/>
      <c r="AG140" s="460"/>
      <c r="AH140" s="460"/>
      <c r="AI140" s="460"/>
      <c r="AJ140" s="460"/>
      <c r="AK140" s="460"/>
      <c r="AL140" s="469" t="s">
        <v>197</v>
      </c>
      <c r="AM140" s="413"/>
      <c r="AN140" s="293"/>
      <c r="AO140" s="60"/>
      <c r="AP140" s="404" t="s">
        <v>197</v>
      </c>
      <c r="AQ140" s="329"/>
      <c r="AR140" s="60"/>
      <c r="AS140" s="237"/>
      <c r="AT140" s="60"/>
      <c r="AU140" s="404" t="s">
        <v>197</v>
      </c>
      <c r="AV140" s="329"/>
      <c r="AW140" s="60"/>
      <c r="AX140" s="237"/>
      <c r="AY140" s="60"/>
      <c r="AZ140" s="404" t="s">
        <v>197</v>
      </c>
      <c r="BA140" s="329"/>
      <c r="BB140" s="60"/>
      <c r="BC140" s="237"/>
      <c r="BD140" s="60"/>
      <c r="BE140" s="404" t="s">
        <v>197</v>
      </c>
      <c r="BF140" s="329"/>
      <c r="BG140" s="60"/>
      <c r="BH140" s="237"/>
      <c r="BI140" s="60"/>
      <c r="BJ140" s="404" t="s">
        <v>197</v>
      </c>
      <c r="BK140" s="329"/>
      <c r="BL140" s="60"/>
      <c r="BM140" s="237"/>
      <c r="BN140" s="60"/>
      <c r="BO140" s="404" t="s">
        <v>197</v>
      </c>
      <c r="BP140" s="329"/>
      <c r="BQ140" s="60"/>
      <c r="BR140" s="237"/>
      <c r="BS140" s="60"/>
      <c r="BT140" s="404" t="s">
        <v>197</v>
      </c>
      <c r="BU140" s="329"/>
      <c r="BV140" s="60"/>
      <c r="BW140" s="237"/>
      <c r="BX140" s="60"/>
      <c r="BY140" s="404" t="s">
        <v>197</v>
      </c>
      <c r="BZ140" s="329"/>
      <c r="CA140" s="60"/>
      <c r="CB140" s="237"/>
      <c r="CD140" s="404" t="s">
        <v>197</v>
      </c>
      <c r="CE140" s="329"/>
      <c r="CF140" s="60"/>
      <c r="CG140" s="237"/>
      <c r="CH140" s="60"/>
      <c r="CI140" s="404" t="s">
        <v>197</v>
      </c>
      <c r="CJ140" s="329"/>
      <c r="CK140" s="60"/>
      <c r="CL140" s="237"/>
      <c r="CM140" s="60"/>
      <c r="CN140" s="404" t="s">
        <v>197</v>
      </c>
      <c r="CO140" s="329"/>
      <c r="CP140" s="60"/>
      <c r="CQ140" s="237"/>
      <c r="CR140" s="60"/>
      <c r="CS140" s="404" t="s">
        <v>197</v>
      </c>
      <c r="CT140" s="329"/>
      <c r="CU140" s="60"/>
      <c r="CV140" s="237"/>
      <c r="CW140" s="60"/>
      <c r="CZ140" s="62"/>
      <c r="DA140" s="70"/>
      <c r="DB140" s="70"/>
      <c r="DC140" s="70"/>
      <c r="DD140" s="70"/>
      <c r="DE140" s="114"/>
      <c r="DF140" s="114"/>
      <c r="DG140" s="114"/>
      <c r="DH140" s="72"/>
      <c r="DI140" s="75"/>
      <c r="DJ140" s="114"/>
      <c r="DK140" s="70"/>
      <c r="DL140" s="114"/>
      <c r="DM140" s="70"/>
      <c r="DN140" s="70"/>
      <c r="DO140" s="70"/>
      <c r="DP140" s="70"/>
    </row>
    <row r="141" spans="1:120" x14ac:dyDescent="0.3">
      <c r="A141" s="51">
        <v>1</v>
      </c>
      <c r="B141" s="293" t="s">
        <v>198</v>
      </c>
      <c r="C141" s="120" t="s">
        <v>178</v>
      </c>
      <c r="D141" s="165">
        <v>5.0000000000000001E-3</v>
      </c>
      <c r="E141" s="408">
        <v>0.25</v>
      </c>
      <c r="F141" s="61" t="s">
        <v>178</v>
      </c>
      <c r="G141" s="61"/>
      <c r="H141" s="70"/>
      <c r="I141" s="70" t="s">
        <v>97</v>
      </c>
      <c r="J141" s="70" t="s">
        <v>179</v>
      </c>
      <c r="K141" s="114"/>
      <c r="L141" s="114"/>
      <c r="M141" s="60"/>
      <c r="N141" s="70"/>
      <c r="O141" s="60"/>
      <c r="P141" s="60" t="s">
        <v>177</v>
      </c>
      <c r="Q141" s="70" t="s">
        <v>171</v>
      </c>
      <c r="R141" s="70" t="s">
        <v>0</v>
      </c>
      <c r="S141" s="237"/>
      <c r="T141" s="237"/>
      <c r="U141" s="237"/>
      <c r="V141" s="70" t="s">
        <v>166</v>
      </c>
      <c r="W141" s="62"/>
      <c r="Y141" s="114"/>
      <c r="Z141" s="315"/>
      <c r="AA141" s="316">
        <v>1</v>
      </c>
      <c r="AB141" s="293" t="s">
        <v>198</v>
      </c>
      <c r="AC141" s="165">
        <f t="shared" ref="AC141:AC161" si="9">D141</f>
        <v>5.0000000000000001E-3</v>
      </c>
      <c r="AD141" s="405">
        <f t="shared" ref="AD141:AD161" si="10">E141</f>
        <v>0.25</v>
      </c>
      <c r="AE141" s="166"/>
      <c r="AF141" s="293"/>
      <c r="AG141" s="293"/>
      <c r="AH141" s="293"/>
      <c r="AI141" s="293">
        <v>1</v>
      </c>
      <c r="AJ141" s="293">
        <v>1</v>
      </c>
      <c r="AK141" s="293">
        <v>0.5</v>
      </c>
      <c r="AL141" s="315" t="s">
        <v>198</v>
      </c>
      <c r="AM141" s="129">
        <f t="shared" ref="AM141:AM161" si="11">AC141*AK141</f>
        <v>2.5000000000000001E-3</v>
      </c>
      <c r="AN141" s="293"/>
      <c r="AO141" s="60"/>
      <c r="AP141" s="293" t="s">
        <v>198</v>
      </c>
      <c r="AQ141" s="329">
        <v>0.25</v>
      </c>
      <c r="AR141" s="60"/>
      <c r="AS141" s="237">
        <f>AM141*AQ141</f>
        <v>6.2500000000000001E-4</v>
      </c>
      <c r="AT141" s="60"/>
      <c r="AU141" s="293" t="s">
        <v>198</v>
      </c>
      <c r="AV141" s="329">
        <v>0.5</v>
      </c>
      <c r="AW141" s="60"/>
      <c r="AX141" s="237">
        <f>AM141*AV141</f>
        <v>1.25E-3</v>
      </c>
      <c r="AY141" s="60"/>
      <c r="AZ141" s="293" t="s">
        <v>198</v>
      </c>
      <c r="BA141" s="329">
        <v>0.5</v>
      </c>
      <c r="BB141" s="60"/>
      <c r="BC141" s="237">
        <f>AM141*BA141</f>
        <v>1.25E-3</v>
      </c>
      <c r="BD141" s="60"/>
      <c r="BE141" s="293" t="s">
        <v>198</v>
      </c>
      <c r="BF141" s="329">
        <v>0.5</v>
      </c>
      <c r="BG141" s="60"/>
      <c r="BH141" s="237">
        <f>AM141*BF141</f>
        <v>1.25E-3</v>
      </c>
      <c r="BI141" s="60"/>
      <c r="BJ141" s="293" t="s">
        <v>198</v>
      </c>
      <c r="BK141" s="329">
        <v>0.5</v>
      </c>
      <c r="BL141" s="60"/>
      <c r="BM141" s="237">
        <f>AM141*BK141</f>
        <v>1.25E-3</v>
      </c>
      <c r="BN141" s="60"/>
      <c r="BO141" s="293" t="s">
        <v>198</v>
      </c>
      <c r="BP141" s="329">
        <v>0.75</v>
      </c>
      <c r="BQ141" s="60"/>
      <c r="BR141" s="237">
        <f>AM141*BP141</f>
        <v>1.8749999999999999E-3</v>
      </c>
      <c r="BS141" s="60"/>
      <c r="BT141" s="293" t="s">
        <v>198</v>
      </c>
      <c r="BU141" s="329">
        <v>1</v>
      </c>
      <c r="BV141" s="60"/>
      <c r="BW141" s="237">
        <f>AM141*BU141</f>
        <v>2.5000000000000001E-3</v>
      </c>
      <c r="BX141" s="60"/>
      <c r="BY141" s="293" t="s">
        <v>198</v>
      </c>
      <c r="BZ141" s="329">
        <v>1</v>
      </c>
      <c r="CA141" s="60"/>
      <c r="CB141" s="237">
        <f>AM141*BZ141</f>
        <v>2.5000000000000001E-3</v>
      </c>
      <c r="CD141" s="293" t="s">
        <v>198</v>
      </c>
      <c r="CE141" s="329">
        <v>1</v>
      </c>
      <c r="CF141" s="60"/>
      <c r="CG141" s="237">
        <f>AM141*CE141</f>
        <v>2.5000000000000001E-3</v>
      </c>
      <c r="CH141" s="60"/>
      <c r="CI141" s="293" t="s">
        <v>198</v>
      </c>
      <c r="CJ141" s="329">
        <v>1</v>
      </c>
      <c r="CK141" s="60"/>
      <c r="CL141" s="237">
        <f>AM141*CJ141</f>
        <v>2.5000000000000001E-3</v>
      </c>
      <c r="CM141" s="60"/>
      <c r="CN141" s="293" t="s">
        <v>198</v>
      </c>
      <c r="CO141" s="329">
        <v>1</v>
      </c>
      <c r="CP141" s="60"/>
      <c r="CQ141" s="237">
        <f>AM141*CO141</f>
        <v>2.5000000000000001E-3</v>
      </c>
      <c r="CR141" s="60"/>
      <c r="CS141" s="293" t="s">
        <v>198</v>
      </c>
      <c r="CT141" s="329">
        <v>1</v>
      </c>
      <c r="CU141" s="60"/>
      <c r="CV141" s="237">
        <f>AM141*CT141</f>
        <v>2.5000000000000001E-3</v>
      </c>
      <c r="CW141" s="60"/>
      <c r="CZ141" s="62"/>
      <c r="DA141" s="70"/>
      <c r="DB141" s="70"/>
      <c r="DC141" s="70"/>
      <c r="DD141" s="70"/>
      <c r="DE141" s="114"/>
      <c r="DF141" s="114"/>
      <c r="DG141" s="114"/>
      <c r="DH141" s="72"/>
      <c r="DI141" s="75"/>
      <c r="DJ141" s="114"/>
      <c r="DK141" s="70"/>
      <c r="DL141" s="114"/>
      <c r="DM141" s="70"/>
      <c r="DN141" s="70"/>
      <c r="DO141" s="70"/>
      <c r="DP141" s="70"/>
    </row>
    <row r="142" spans="1:120" x14ac:dyDescent="0.3">
      <c r="A142" s="51">
        <f>A141+1</f>
        <v>2</v>
      </c>
      <c r="B142" s="293" t="s">
        <v>199</v>
      </c>
      <c r="C142" s="120" t="s">
        <v>178</v>
      </c>
      <c r="D142" s="165">
        <v>5.0000000000000001E-3</v>
      </c>
      <c r="E142" s="408">
        <v>5.0000000000000001E-3</v>
      </c>
      <c r="F142" s="61" t="s">
        <v>178</v>
      </c>
      <c r="G142" s="61"/>
      <c r="H142" s="70"/>
      <c r="I142" s="70" t="s">
        <v>97</v>
      </c>
      <c r="J142" s="70" t="s">
        <v>179</v>
      </c>
      <c r="K142" s="114"/>
      <c r="L142" s="114"/>
      <c r="M142" s="60"/>
      <c r="N142" s="70"/>
      <c r="O142" s="60"/>
      <c r="P142" s="60" t="s">
        <v>177</v>
      </c>
      <c r="Q142" s="70" t="s">
        <v>171</v>
      </c>
      <c r="R142" s="70" t="s">
        <v>0</v>
      </c>
      <c r="S142" s="237"/>
      <c r="T142" s="237"/>
      <c r="U142" s="237"/>
      <c r="V142" s="70" t="s">
        <v>166</v>
      </c>
      <c r="W142" s="62"/>
      <c r="Y142" s="114"/>
      <c r="Z142" s="315"/>
      <c r="AA142" s="316">
        <f>AA141+1</f>
        <v>2</v>
      </c>
      <c r="AB142" s="293" t="s">
        <v>199</v>
      </c>
      <c r="AC142" s="165">
        <f t="shared" si="9"/>
        <v>5.0000000000000001E-3</v>
      </c>
      <c r="AD142" s="405">
        <f t="shared" si="10"/>
        <v>5.0000000000000001E-3</v>
      </c>
      <c r="AE142" s="166"/>
      <c r="AF142" s="293"/>
      <c r="AG142" s="293"/>
      <c r="AH142" s="293"/>
      <c r="AI142" s="293">
        <v>1</v>
      </c>
      <c r="AJ142" s="293">
        <v>1</v>
      </c>
      <c r="AK142" s="293">
        <v>0.5</v>
      </c>
      <c r="AL142" s="315" t="s">
        <v>199</v>
      </c>
      <c r="AM142" s="129">
        <f t="shared" si="11"/>
        <v>2.5000000000000001E-3</v>
      </c>
      <c r="AN142" s="293"/>
      <c r="AO142" s="60"/>
      <c r="AP142" s="293" t="s">
        <v>199</v>
      </c>
      <c r="AQ142" s="329">
        <v>0.25</v>
      </c>
      <c r="AR142" s="60"/>
      <c r="AS142" s="237">
        <f>AM142*AQ142</f>
        <v>6.2500000000000001E-4</v>
      </c>
      <c r="AT142" s="60"/>
      <c r="AU142" s="293" t="s">
        <v>199</v>
      </c>
      <c r="AV142" s="329">
        <v>0.5</v>
      </c>
      <c r="AW142" s="60"/>
      <c r="AX142" s="237">
        <f>AM142*AV142</f>
        <v>1.25E-3</v>
      </c>
      <c r="AY142" s="60"/>
      <c r="AZ142" s="293" t="s">
        <v>199</v>
      </c>
      <c r="BA142" s="329">
        <v>0.5</v>
      </c>
      <c r="BB142" s="60"/>
      <c r="BC142" s="237">
        <f>AM142*BA142</f>
        <v>1.25E-3</v>
      </c>
      <c r="BD142" s="60"/>
      <c r="BE142" s="293" t="s">
        <v>199</v>
      </c>
      <c r="BF142" s="329">
        <v>0.5</v>
      </c>
      <c r="BG142" s="60"/>
      <c r="BH142" s="237">
        <f>AM142*BF142</f>
        <v>1.25E-3</v>
      </c>
      <c r="BI142" s="60"/>
      <c r="BJ142" s="293" t="s">
        <v>199</v>
      </c>
      <c r="BK142" s="329">
        <v>0.5</v>
      </c>
      <c r="BL142" s="60"/>
      <c r="BM142" s="237">
        <f>AM142*BK142</f>
        <v>1.25E-3</v>
      </c>
      <c r="BN142" s="60"/>
      <c r="BO142" s="293" t="s">
        <v>199</v>
      </c>
      <c r="BP142" s="329">
        <v>0.75</v>
      </c>
      <c r="BQ142" s="60"/>
      <c r="BR142" s="237">
        <f>AM142*BP142</f>
        <v>1.8749999999999999E-3</v>
      </c>
      <c r="BS142" s="60"/>
      <c r="BT142" s="293" t="s">
        <v>199</v>
      </c>
      <c r="BU142" s="329">
        <v>1</v>
      </c>
      <c r="BV142" s="60"/>
      <c r="BW142" s="237">
        <f>AM142*BU142</f>
        <v>2.5000000000000001E-3</v>
      </c>
      <c r="BX142" s="60"/>
      <c r="BY142" s="293" t="s">
        <v>199</v>
      </c>
      <c r="BZ142" s="329">
        <v>1</v>
      </c>
      <c r="CA142" s="60"/>
      <c r="CB142" s="237">
        <f>AM142*BZ142</f>
        <v>2.5000000000000001E-3</v>
      </c>
      <c r="CD142" s="293" t="s">
        <v>199</v>
      </c>
      <c r="CE142" s="329">
        <v>1</v>
      </c>
      <c r="CF142" s="60"/>
      <c r="CG142" s="237">
        <f>AM142*CE142</f>
        <v>2.5000000000000001E-3</v>
      </c>
      <c r="CH142" s="60"/>
      <c r="CI142" s="293" t="s">
        <v>199</v>
      </c>
      <c r="CJ142" s="329">
        <v>1</v>
      </c>
      <c r="CK142" s="60"/>
      <c r="CL142" s="237">
        <f>AM142*CJ142</f>
        <v>2.5000000000000001E-3</v>
      </c>
      <c r="CM142" s="60"/>
      <c r="CN142" s="293" t="s">
        <v>199</v>
      </c>
      <c r="CO142" s="329">
        <v>1</v>
      </c>
      <c r="CP142" s="60"/>
      <c r="CQ142" s="237">
        <f>AM142*CO142</f>
        <v>2.5000000000000001E-3</v>
      </c>
      <c r="CR142" s="60"/>
      <c r="CS142" s="293" t="s">
        <v>199</v>
      </c>
      <c r="CT142" s="329">
        <v>1</v>
      </c>
      <c r="CU142" s="60"/>
      <c r="CV142" s="237">
        <f>AM142*CT142</f>
        <v>2.5000000000000001E-3</v>
      </c>
      <c r="CW142" s="60"/>
      <c r="CZ142" s="62"/>
      <c r="DA142" s="70"/>
      <c r="DB142" s="70"/>
      <c r="DC142" s="70"/>
      <c r="DD142" s="70"/>
      <c r="DE142" s="114"/>
      <c r="DF142" s="114"/>
      <c r="DG142" s="114"/>
      <c r="DH142" s="72"/>
      <c r="DI142" s="75"/>
      <c r="DJ142" s="114"/>
      <c r="DK142" s="70"/>
      <c r="DL142" s="114"/>
      <c r="DM142" s="70"/>
      <c r="DN142" s="70"/>
      <c r="DO142" s="70"/>
      <c r="DP142" s="70"/>
    </row>
    <row r="143" spans="1:120" x14ac:dyDescent="0.3">
      <c r="A143" s="51">
        <f t="shared" ref="A143" si="12">A142+1</f>
        <v>3</v>
      </c>
      <c r="B143" s="293" t="s">
        <v>200</v>
      </c>
      <c r="C143" s="120" t="s">
        <v>178</v>
      </c>
      <c r="D143" s="165">
        <v>5.0000000000000001E-3</v>
      </c>
      <c r="E143" s="408">
        <v>0.01</v>
      </c>
      <c r="F143" s="61" t="s">
        <v>178</v>
      </c>
      <c r="G143" s="61"/>
      <c r="H143" s="70"/>
      <c r="I143" s="70" t="s">
        <v>97</v>
      </c>
      <c r="J143" s="70" t="s">
        <v>179</v>
      </c>
      <c r="K143" s="114"/>
      <c r="L143" s="114"/>
      <c r="M143" s="60"/>
      <c r="N143" s="70"/>
      <c r="O143" s="60"/>
      <c r="P143" s="60" t="s">
        <v>177</v>
      </c>
      <c r="Q143" s="70" t="s">
        <v>171</v>
      </c>
      <c r="R143" s="70" t="s">
        <v>0</v>
      </c>
      <c r="S143" s="237"/>
      <c r="T143" s="237"/>
      <c r="U143" s="237"/>
      <c r="V143" s="70" t="s">
        <v>166</v>
      </c>
      <c r="W143" s="62"/>
      <c r="Y143" s="114"/>
      <c r="Z143" s="315"/>
      <c r="AA143" s="316">
        <f t="shared" ref="AA143:AA159" si="13">AA142+1</f>
        <v>3</v>
      </c>
      <c r="AB143" s="293" t="s">
        <v>200</v>
      </c>
      <c r="AC143" s="165">
        <f t="shared" si="9"/>
        <v>5.0000000000000001E-3</v>
      </c>
      <c r="AD143" s="405">
        <f t="shared" si="10"/>
        <v>0.01</v>
      </c>
      <c r="AE143" s="166"/>
      <c r="AF143" s="293"/>
      <c r="AG143" s="293"/>
      <c r="AH143" s="293"/>
      <c r="AI143" s="293">
        <v>1</v>
      </c>
      <c r="AJ143" s="293">
        <v>1</v>
      </c>
      <c r="AK143" s="293">
        <v>0.5</v>
      </c>
      <c r="AL143" s="315" t="s">
        <v>200</v>
      </c>
      <c r="AM143" s="129">
        <f t="shared" si="11"/>
        <v>2.5000000000000001E-3</v>
      </c>
      <c r="AN143" s="293"/>
      <c r="AO143" s="60"/>
      <c r="AP143" s="293" t="s">
        <v>200</v>
      </c>
      <c r="AQ143" s="329">
        <v>0.25</v>
      </c>
      <c r="AR143" s="60"/>
      <c r="AS143" s="237">
        <f>AM143*AQ143</f>
        <v>6.2500000000000001E-4</v>
      </c>
      <c r="AT143" s="60"/>
      <c r="AU143" s="293" t="s">
        <v>200</v>
      </c>
      <c r="AV143" s="329">
        <v>0.5</v>
      </c>
      <c r="AW143" s="60"/>
      <c r="AX143" s="237">
        <f>AM143*AV143</f>
        <v>1.25E-3</v>
      </c>
      <c r="AY143" s="60"/>
      <c r="AZ143" s="293" t="s">
        <v>200</v>
      </c>
      <c r="BA143" s="329">
        <v>0.5</v>
      </c>
      <c r="BB143" s="60"/>
      <c r="BC143" s="237">
        <f>AM143*BA143</f>
        <v>1.25E-3</v>
      </c>
      <c r="BD143" s="60"/>
      <c r="BE143" s="293" t="s">
        <v>200</v>
      </c>
      <c r="BF143" s="329">
        <v>0.5</v>
      </c>
      <c r="BG143" s="60"/>
      <c r="BH143" s="237">
        <f>AM143*BF143</f>
        <v>1.25E-3</v>
      </c>
      <c r="BI143" s="60"/>
      <c r="BJ143" s="293" t="s">
        <v>200</v>
      </c>
      <c r="BK143" s="329">
        <v>0.5</v>
      </c>
      <c r="BL143" s="60"/>
      <c r="BM143" s="237">
        <f>AM143*BK143</f>
        <v>1.25E-3</v>
      </c>
      <c r="BN143" s="60"/>
      <c r="BO143" s="293" t="s">
        <v>200</v>
      </c>
      <c r="BP143" s="329">
        <v>0.75</v>
      </c>
      <c r="BQ143" s="60"/>
      <c r="BR143" s="237">
        <f>AM143*BP143</f>
        <v>1.8749999999999999E-3</v>
      </c>
      <c r="BS143" s="60"/>
      <c r="BT143" s="293" t="s">
        <v>200</v>
      </c>
      <c r="BU143" s="329">
        <v>1</v>
      </c>
      <c r="BV143" s="60"/>
      <c r="BW143" s="237">
        <f>AM143*BU143</f>
        <v>2.5000000000000001E-3</v>
      </c>
      <c r="BX143" s="60"/>
      <c r="BY143" s="293" t="s">
        <v>200</v>
      </c>
      <c r="BZ143" s="329">
        <v>1</v>
      </c>
      <c r="CA143" s="60"/>
      <c r="CB143" s="237">
        <f>AM143*BZ143</f>
        <v>2.5000000000000001E-3</v>
      </c>
      <c r="CD143" s="293" t="s">
        <v>200</v>
      </c>
      <c r="CE143" s="329">
        <v>1</v>
      </c>
      <c r="CF143" s="60"/>
      <c r="CG143" s="237">
        <f>AM143*CE143</f>
        <v>2.5000000000000001E-3</v>
      </c>
      <c r="CH143" s="60"/>
      <c r="CI143" s="293" t="s">
        <v>200</v>
      </c>
      <c r="CJ143" s="329">
        <v>1</v>
      </c>
      <c r="CK143" s="60"/>
      <c r="CL143" s="237">
        <f>AM143*CJ143</f>
        <v>2.5000000000000001E-3</v>
      </c>
      <c r="CM143" s="60"/>
      <c r="CN143" s="293" t="s">
        <v>200</v>
      </c>
      <c r="CO143" s="329">
        <v>1</v>
      </c>
      <c r="CP143" s="60"/>
      <c r="CQ143" s="237">
        <f>AM143*CO143</f>
        <v>2.5000000000000001E-3</v>
      </c>
      <c r="CR143" s="60"/>
      <c r="CS143" s="293" t="s">
        <v>200</v>
      </c>
      <c r="CT143" s="329">
        <v>1</v>
      </c>
      <c r="CU143" s="60"/>
      <c r="CV143" s="237">
        <f>AM143*CT143</f>
        <v>2.5000000000000001E-3</v>
      </c>
      <c r="CW143" s="60"/>
      <c r="CZ143" s="62"/>
      <c r="DA143" s="70"/>
      <c r="DB143" s="70"/>
      <c r="DC143" s="70"/>
      <c r="DD143" s="70"/>
      <c r="DE143" s="114"/>
      <c r="DF143" s="114"/>
      <c r="DG143" s="114"/>
      <c r="DH143" s="72"/>
      <c r="DI143" s="75"/>
      <c r="DJ143" s="114"/>
      <c r="DK143" s="70"/>
      <c r="DL143" s="114"/>
      <c r="DM143" s="70"/>
      <c r="DN143" s="70"/>
      <c r="DO143" s="70"/>
      <c r="DP143" s="70"/>
    </row>
    <row r="144" spans="1:120" x14ac:dyDescent="0.3">
      <c r="A144" s="51">
        <f>A143+1</f>
        <v>4</v>
      </c>
      <c r="B144" s="293" t="s">
        <v>201</v>
      </c>
      <c r="C144" s="120" t="s">
        <v>178</v>
      </c>
      <c r="D144" s="165">
        <v>0.01</v>
      </c>
      <c r="E144" s="408">
        <v>0.15</v>
      </c>
      <c r="F144" s="61" t="s">
        <v>178</v>
      </c>
      <c r="G144" s="61"/>
      <c r="H144" s="70"/>
      <c r="I144" s="70" t="s">
        <v>97</v>
      </c>
      <c r="J144" s="70" t="s">
        <v>179</v>
      </c>
      <c r="K144" s="114"/>
      <c r="L144" s="114"/>
      <c r="M144" s="60"/>
      <c r="N144" s="70"/>
      <c r="O144" s="60"/>
      <c r="P144" s="60" t="s">
        <v>177</v>
      </c>
      <c r="Q144" s="70" t="s">
        <v>171</v>
      </c>
      <c r="R144" s="70" t="s">
        <v>0</v>
      </c>
      <c r="S144" s="237"/>
      <c r="T144" s="237"/>
      <c r="U144" s="237"/>
      <c r="V144" s="70" t="s">
        <v>166</v>
      </c>
      <c r="W144" s="62"/>
      <c r="Y144" s="114"/>
      <c r="Z144" s="315"/>
      <c r="AA144" s="316">
        <f t="shared" si="13"/>
        <v>4</v>
      </c>
      <c r="AB144" s="293" t="s">
        <v>201</v>
      </c>
      <c r="AC144" s="165">
        <f t="shared" si="9"/>
        <v>0.01</v>
      </c>
      <c r="AD144" s="405">
        <f t="shared" si="10"/>
        <v>0.15</v>
      </c>
      <c r="AE144" s="166"/>
      <c r="AF144" s="293"/>
      <c r="AG144" s="293"/>
      <c r="AH144" s="293"/>
      <c r="AI144" s="293">
        <v>1</v>
      </c>
      <c r="AJ144" s="293">
        <v>1</v>
      </c>
      <c r="AK144" s="293">
        <v>0.5</v>
      </c>
      <c r="AL144" s="315" t="s">
        <v>201</v>
      </c>
      <c r="AM144" s="129">
        <f t="shared" si="11"/>
        <v>5.0000000000000001E-3</v>
      </c>
      <c r="AN144" s="293"/>
      <c r="AO144" s="60"/>
      <c r="AP144" s="293" t="s">
        <v>201</v>
      </c>
      <c r="AQ144" s="329">
        <v>0</v>
      </c>
      <c r="AR144" s="60"/>
      <c r="AS144" s="237">
        <f>AM144*AQ144</f>
        <v>0</v>
      </c>
      <c r="AT144" s="60"/>
      <c r="AU144" s="293" t="s">
        <v>201</v>
      </c>
      <c r="AV144" s="329">
        <v>0.25</v>
      </c>
      <c r="AW144" s="60"/>
      <c r="AX144" s="237">
        <f>AM144*AV144</f>
        <v>1.25E-3</v>
      </c>
      <c r="AY144" s="60"/>
      <c r="AZ144" s="293" t="s">
        <v>201</v>
      </c>
      <c r="BA144" s="329">
        <v>0.25</v>
      </c>
      <c r="BB144" s="60"/>
      <c r="BC144" s="237">
        <f>AM144*BA144</f>
        <v>1.25E-3</v>
      </c>
      <c r="BD144" s="60"/>
      <c r="BE144" s="293" t="s">
        <v>201</v>
      </c>
      <c r="BF144" s="329">
        <v>0.25</v>
      </c>
      <c r="BG144" s="60"/>
      <c r="BH144" s="237">
        <f>AM144*BF144</f>
        <v>1.25E-3</v>
      </c>
      <c r="BI144" s="60"/>
      <c r="BJ144" s="293" t="s">
        <v>201</v>
      </c>
      <c r="BK144" s="329">
        <v>0.25</v>
      </c>
      <c r="BL144" s="60"/>
      <c r="BM144" s="237">
        <f>AM144*BK144</f>
        <v>1.25E-3</v>
      </c>
      <c r="BN144" s="60"/>
      <c r="BO144" s="293" t="s">
        <v>201</v>
      </c>
      <c r="BP144" s="329">
        <v>0.5</v>
      </c>
      <c r="BQ144" s="60"/>
      <c r="BR144" s="237">
        <f>AM144*BP144</f>
        <v>2.5000000000000001E-3</v>
      </c>
      <c r="BS144" s="60"/>
      <c r="BT144" s="293" t="s">
        <v>201</v>
      </c>
      <c r="BU144" s="329">
        <v>1</v>
      </c>
      <c r="BV144" s="60"/>
      <c r="BW144" s="237">
        <f>AM144*BU144</f>
        <v>5.0000000000000001E-3</v>
      </c>
      <c r="BX144" s="60"/>
      <c r="BY144" s="293" t="s">
        <v>201</v>
      </c>
      <c r="BZ144" s="329">
        <v>1</v>
      </c>
      <c r="CA144" s="60"/>
      <c r="CB144" s="237">
        <f>AM144*BZ144</f>
        <v>5.0000000000000001E-3</v>
      </c>
      <c r="CD144" s="293" t="s">
        <v>201</v>
      </c>
      <c r="CE144" s="329">
        <v>1</v>
      </c>
      <c r="CF144" s="60"/>
      <c r="CG144" s="237">
        <f>AM144*CE144</f>
        <v>5.0000000000000001E-3</v>
      </c>
      <c r="CH144" s="60"/>
      <c r="CI144" s="293" t="s">
        <v>201</v>
      </c>
      <c r="CJ144" s="329">
        <v>1</v>
      </c>
      <c r="CK144" s="60"/>
      <c r="CL144" s="237">
        <f>AM144*CJ144</f>
        <v>5.0000000000000001E-3</v>
      </c>
      <c r="CM144" s="60"/>
      <c r="CN144" s="293" t="s">
        <v>201</v>
      </c>
      <c r="CO144" s="329">
        <v>1</v>
      </c>
      <c r="CP144" s="60"/>
      <c r="CQ144" s="237">
        <f>AM144*CO144</f>
        <v>5.0000000000000001E-3</v>
      </c>
      <c r="CR144" s="60"/>
      <c r="CS144" s="293" t="s">
        <v>201</v>
      </c>
      <c r="CT144" s="329">
        <v>1</v>
      </c>
      <c r="CU144" s="60"/>
      <c r="CV144" s="237">
        <f>AM144*CT144</f>
        <v>5.0000000000000001E-3</v>
      </c>
      <c r="CW144" s="60"/>
      <c r="CZ144" s="62"/>
      <c r="DA144" s="70"/>
      <c r="DB144" s="70"/>
      <c r="DC144" s="70"/>
      <c r="DD144" s="70"/>
      <c r="DE144" s="114"/>
      <c r="DF144" s="114"/>
      <c r="DG144" s="114"/>
      <c r="DH144" s="72"/>
      <c r="DI144" s="75"/>
      <c r="DJ144" s="114"/>
      <c r="DK144" s="70"/>
      <c r="DL144" s="114"/>
      <c r="DM144" s="70"/>
      <c r="DN144" s="70"/>
      <c r="DO144" s="70"/>
      <c r="DP144" s="70"/>
    </row>
    <row r="145" spans="1:120" x14ac:dyDescent="0.3">
      <c r="A145" s="51">
        <f t="shared" ref="A145:A161" si="14">A144+1</f>
        <v>5</v>
      </c>
      <c r="B145" s="293" t="s">
        <v>202</v>
      </c>
      <c r="C145" s="120" t="s">
        <v>178</v>
      </c>
      <c r="D145" s="165">
        <v>0.01</v>
      </c>
      <c r="E145" s="408">
        <v>0.03</v>
      </c>
      <c r="F145" s="61" t="s">
        <v>178</v>
      </c>
      <c r="G145" s="61"/>
      <c r="H145" s="70"/>
      <c r="I145" s="70" t="s">
        <v>97</v>
      </c>
      <c r="J145" s="70" t="s">
        <v>179</v>
      </c>
      <c r="K145" s="114"/>
      <c r="L145" s="114"/>
      <c r="M145" s="60"/>
      <c r="N145" s="70"/>
      <c r="O145" s="60"/>
      <c r="P145" s="60" t="s">
        <v>177</v>
      </c>
      <c r="Q145" s="70" t="s">
        <v>171</v>
      </c>
      <c r="R145" s="70" t="s">
        <v>0</v>
      </c>
      <c r="S145" s="237"/>
      <c r="T145" s="237"/>
      <c r="U145" s="237"/>
      <c r="V145" s="70" t="s">
        <v>166</v>
      </c>
      <c r="W145" s="62"/>
      <c r="Y145" s="114"/>
      <c r="Z145" s="315"/>
      <c r="AA145" s="316">
        <f t="shared" si="13"/>
        <v>5</v>
      </c>
      <c r="AB145" s="293" t="s">
        <v>202</v>
      </c>
      <c r="AC145" s="165">
        <f t="shared" si="9"/>
        <v>0.01</v>
      </c>
      <c r="AD145" s="405">
        <f t="shared" si="10"/>
        <v>0.03</v>
      </c>
      <c r="AE145" s="166"/>
      <c r="AF145" s="293"/>
      <c r="AG145" s="293"/>
      <c r="AH145" s="293"/>
      <c r="AI145" s="293">
        <v>1</v>
      </c>
      <c r="AJ145" s="293">
        <v>1</v>
      </c>
      <c r="AK145" s="293">
        <v>0.5</v>
      </c>
      <c r="AL145" s="315" t="s">
        <v>202</v>
      </c>
      <c r="AM145" s="129">
        <f t="shared" si="11"/>
        <v>5.0000000000000001E-3</v>
      </c>
      <c r="AN145" s="293"/>
      <c r="AO145" s="60"/>
      <c r="AP145" s="293" t="s">
        <v>202</v>
      </c>
      <c r="AQ145" s="329">
        <v>0</v>
      </c>
      <c r="AR145" s="60"/>
      <c r="AS145" s="237">
        <f>AM145*AQ145</f>
        <v>0</v>
      </c>
      <c r="AT145" s="60"/>
      <c r="AU145" s="293" t="s">
        <v>202</v>
      </c>
      <c r="AV145" s="329">
        <v>0</v>
      </c>
      <c r="AW145" s="60"/>
      <c r="AX145" s="237">
        <f>AM145*AV145</f>
        <v>0</v>
      </c>
      <c r="AY145" s="60"/>
      <c r="AZ145" s="293" t="s">
        <v>202</v>
      </c>
      <c r="BA145" s="329">
        <v>0</v>
      </c>
      <c r="BB145" s="60"/>
      <c r="BC145" s="237">
        <f>AM145*BA145</f>
        <v>0</v>
      </c>
      <c r="BD145" s="60"/>
      <c r="BE145" s="293" t="s">
        <v>202</v>
      </c>
      <c r="BF145" s="329">
        <v>0</v>
      </c>
      <c r="BG145" s="60"/>
      <c r="BH145" s="237">
        <f>AM145*BF145</f>
        <v>0</v>
      </c>
      <c r="BI145" s="60"/>
      <c r="BJ145" s="293" t="s">
        <v>202</v>
      </c>
      <c r="BK145" s="329">
        <v>0</v>
      </c>
      <c r="BL145" s="60"/>
      <c r="BM145" s="237">
        <f>AM145*BK145</f>
        <v>0</v>
      </c>
      <c r="BN145" s="60"/>
      <c r="BO145" s="293" t="s">
        <v>202</v>
      </c>
      <c r="BP145" s="329">
        <v>0.25</v>
      </c>
      <c r="BQ145" s="60"/>
      <c r="BR145" s="237">
        <f>AM145*BP145</f>
        <v>1.25E-3</v>
      </c>
      <c r="BS145" s="60"/>
      <c r="BT145" s="293" t="s">
        <v>202</v>
      </c>
      <c r="BU145" s="329">
        <v>1</v>
      </c>
      <c r="BV145" s="60"/>
      <c r="BW145" s="237">
        <f>AM145*BU145</f>
        <v>5.0000000000000001E-3</v>
      </c>
      <c r="BX145" s="60"/>
      <c r="BY145" s="293" t="s">
        <v>202</v>
      </c>
      <c r="BZ145" s="329">
        <v>1</v>
      </c>
      <c r="CA145" s="60"/>
      <c r="CB145" s="237">
        <f>AM145*BZ145</f>
        <v>5.0000000000000001E-3</v>
      </c>
      <c r="CD145" s="293" t="s">
        <v>202</v>
      </c>
      <c r="CE145" s="329">
        <v>1</v>
      </c>
      <c r="CF145" s="60"/>
      <c r="CG145" s="237">
        <f>AM145*CE145</f>
        <v>5.0000000000000001E-3</v>
      </c>
      <c r="CH145" s="60"/>
      <c r="CI145" s="293" t="s">
        <v>202</v>
      </c>
      <c r="CJ145" s="329">
        <v>1</v>
      </c>
      <c r="CK145" s="60"/>
      <c r="CL145" s="237">
        <f>AM145*CJ145</f>
        <v>5.0000000000000001E-3</v>
      </c>
      <c r="CM145" s="60"/>
      <c r="CN145" s="293" t="s">
        <v>202</v>
      </c>
      <c r="CO145" s="329">
        <v>1</v>
      </c>
      <c r="CP145" s="60"/>
      <c r="CQ145" s="237">
        <f>AM145*CO145</f>
        <v>5.0000000000000001E-3</v>
      </c>
      <c r="CR145" s="60"/>
      <c r="CS145" s="293" t="s">
        <v>202</v>
      </c>
      <c r="CT145" s="329">
        <v>1</v>
      </c>
      <c r="CU145" s="60"/>
      <c r="CV145" s="237">
        <f>AM145*CT145</f>
        <v>5.0000000000000001E-3</v>
      </c>
      <c r="CW145" s="60"/>
      <c r="CZ145" s="62"/>
      <c r="DA145" s="70"/>
      <c r="DB145" s="70"/>
      <c r="DC145" s="70"/>
      <c r="DD145" s="70"/>
      <c r="DE145" s="114"/>
      <c r="DF145" s="114"/>
      <c r="DG145" s="114"/>
      <c r="DH145" s="72"/>
      <c r="DI145" s="75"/>
      <c r="DJ145" s="114"/>
      <c r="DK145" s="70"/>
      <c r="DL145" s="114"/>
      <c r="DM145" s="70"/>
      <c r="DN145" s="70"/>
      <c r="DO145" s="70"/>
      <c r="DP145" s="70"/>
    </row>
    <row r="146" spans="1:120" x14ac:dyDescent="0.3">
      <c r="A146" s="51">
        <f t="shared" si="14"/>
        <v>6</v>
      </c>
      <c r="B146" s="293" t="s">
        <v>97</v>
      </c>
      <c r="C146" s="293" t="s">
        <v>182</v>
      </c>
      <c r="D146" s="165">
        <v>0.1</v>
      </c>
      <c r="E146" s="408">
        <v>0.3</v>
      </c>
      <c r="F146" s="61" t="s">
        <v>178</v>
      </c>
      <c r="G146" s="61"/>
      <c r="H146" s="70" t="s">
        <v>165</v>
      </c>
      <c r="I146" s="70" t="s">
        <v>97</v>
      </c>
      <c r="J146" s="70" t="s">
        <v>179</v>
      </c>
      <c r="K146" s="114" t="s">
        <v>172</v>
      </c>
      <c r="L146" s="114"/>
      <c r="M146" s="60" t="s">
        <v>162</v>
      </c>
      <c r="N146" s="70" t="s">
        <v>169</v>
      </c>
      <c r="O146" s="60" t="s">
        <v>174</v>
      </c>
      <c r="P146" s="60" t="s">
        <v>177</v>
      </c>
      <c r="Q146" s="70" t="s">
        <v>167</v>
      </c>
      <c r="R146" s="70" t="s">
        <v>0</v>
      </c>
      <c r="S146" s="237" t="s">
        <v>173</v>
      </c>
      <c r="T146" s="237"/>
      <c r="U146" s="237"/>
      <c r="V146" s="70" t="s">
        <v>166</v>
      </c>
      <c r="W146" s="62" t="s">
        <v>164</v>
      </c>
      <c r="Y146" s="114"/>
      <c r="Z146" s="315"/>
      <c r="AA146" s="316">
        <f t="shared" si="13"/>
        <v>6</v>
      </c>
      <c r="AB146" s="293" t="s">
        <v>97</v>
      </c>
      <c r="AC146" s="165">
        <f t="shared" si="9"/>
        <v>0.1</v>
      </c>
      <c r="AD146" s="405">
        <f t="shared" si="10"/>
        <v>0.3</v>
      </c>
      <c r="AE146" s="166"/>
      <c r="AF146" s="293"/>
      <c r="AG146" s="293"/>
      <c r="AH146" s="293"/>
      <c r="AI146" s="293">
        <v>1</v>
      </c>
      <c r="AJ146" s="293">
        <v>0.5</v>
      </c>
      <c r="AK146" s="293">
        <v>0.25</v>
      </c>
      <c r="AL146" s="315" t="s">
        <v>97</v>
      </c>
      <c r="AM146" s="129">
        <f t="shared" si="11"/>
        <v>2.5000000000000001E-2</v>
      </c>
      <c r="AN146" s="293"/>
      <c r="AO146" s="60"/>
      <c r="AP146" s="293" t="s">
        <v>97</v>
      </c>
      <c r="AQ146" s="329">
        <v>0.1</v>
      </c>
      <c r="AR146" s="60"/>
      <c r="AS146" s="237">
        <f>AM146*AQ146</f>
        <v>2.5000000000000005E-3</v>
      </c>
      <c r="AT146" s="60"/>
      <c r="AU146" s="293" t="s">
        <v>97</v>
      </c>
      <c r="AV146" s="329">
        <v>0.25</v>
      </c>
      <c r="AW146" s="60"/>
      <c r="AX146" s="237">
        <f>AM146*AV146</f>
        <v>6.2500000000000003E-3</v>
      </c>
      <c r="AY146" s="60"/>
      <c r="AZ146" s="293" t="s">
        <v>97</v>
      </c>
      <c r="BA146" s="329">
        <v>0.5</v>
      </c>
      <c r="BB146" s="60"/>
      <c r="BC146" s="237">
        <f>AM146*BA146</f>
        <v>1.2500000000000001E-2</v>
      </c>
      <c r="BD146" s="60"/>
      <c r="BE146" s="293" t="s">
        <v>97</v>
      </c>
      <c r="BF146" s="329">
        <v>0.5</v>
      </c>
      <c r="BG146" s="60"/>
      <c r="BH146" s="237">
        <f>AM146*BF146</f>
        <v>1.2500000000000001E-2</v>
      </c>
      <c r="BI146" s="60"/>
      <c r="BJ146" s="293" t="s">
        <v>97</v>
      </c>
      <c r="BK146" s="329">
        <v>0.5</v>
      </c>
      <c r="BL146" s="60"/>
      <c r="BM146" s="237">
        <f>AM146*BK146</f>
        <v>1.2500000000000001E-2</v>
      </c>
      <c r="BN146" s="60"/>
      <c r="BO146" s="293" t="s">
        <v>97</v>
      </c>
      <c r="BP146" s="329">
        <v>0.5</v>
      </c>
      <c r="BQ146" s="60"/>
      <c r="BR146" s="237">
        <f>AM146*BP146</f>
        <v>1.2500000000000001E-2</v>
      </c>
      <c r="BS146" s="60"/>
      <c r="BT146" s="293" t="s">
        <v>97</v>
      </c>
      <c r="BU146" s="329">
        <v>0.5</v>
      </c>
      <c r="BV146" s="60"/>
      <c r="BW146" s="237">
        <f>AM146*BU146</f>
        <v>1.2500000000000001E-2</v>
      </c>
      <c r="BX146" s="60"/>
      <c r="BY146" s="293" t="s">
        <v>97</v>
      </c>
      <c r="BZ146" s="329">
        <v>1</v>
      </c>
      <c r="CA146" s="60"/>
      <c r="CB146" s="237">
        <f>AM146*BZ146</f>
        <v>2.5000000000000001E-2</v>
      </c>
      <c r="CD146" s="293" t="s">
        <v>97</v>
      </c>
      <c r="CE146" s="329">
        <v>1</v>
      </c>
      <c r="CF146" s="60"/>
      <c r="CG146" s="237">
        <f>AM146*CE146</f>
        <v>2.5000000000000001E-2</v>
      </c>
      <c r="CH146" s="60"/>
      <c r="CI146" s="293" t="s">
        <v>97</v>
      </c>
      <c r="CJ146" s="329">
        <v>1</v>
      </c>
      <c r="CK146" s="60"/>
      <c r="CL146" s="237">
        <f>AM146*CJ146</f>
        <v>2.5000000000000001E-2</v>
      </c>
      <c r="CM146" s="60"/>
      <c r="CN146" s="293" t="s">
        <v>97</v>
      </c>
      <c r="CO146" s="329">
        <v>1</v>
      </c>
      <c r="CP146" s="60"/>
      <c r="CQ146" s="237">
        <f>AM146*CO146</f>
        <v>2.5000000000000001E-2</v>
      </c>
      <c r="CR146" s="60"/>
      <c r="CS146" s="293" t="s">
        <v>97</v>
      </c>
      <c r="CT146" s="329">
        <v>1</v>
      </c>
      <c r="CU146" s="60"/>
      <c r="CV146" s="237">
        <f>AM146*CT146</f>
        <v>2.5000000000000001E-2</v>
      </c>
      <c r="CW146" s="60"/>
      <c r="CZ146" s="62"/>
      <c r="DA146" s="70"/>
      <c r="DB146" s="70"/>
      <c r="DC146" s="70"/>
      <c r="DD146" s="70"/>
      <c r="DE146" s="114"/>
      <c r="DF146" s="114"/>
      <c r="DG146" s="114"/>
      <c r="DH146" s="72"/>
      <c r="DI146" s="75"/>
      <c r="DJ146" s="114"/>
      <c r="DK146" s="70"/>
      <c r="DL146" s="114"/>
      <c r="DM146" s="70"/>
      <c r="DN146" s="70"/>
      <c r="DO146" s="70"/>
      <c r="DP146" s="70"/>
    </row>
    <row r="147" spans="1:120" x14ac:dyDescent="0.3">
      <c r="A147" s="51">
        <f t="shared" si="14"/>
        <v>7</v>
      </c>
      <c r="B147" s="293" t="s">
        <v>96</v>
      </c>
      <c r="C147" s="293" t="s">
        <v>182</v>
      </c>
      <c r="D147" s="165">
        <v>0.1</v>
      </c>
      <c r="E147" s="408">
        <v>0.25</v>
      </c>
      <c r="F147" s="61" t="s">
        <v>178</v>
      </c>
      <c r="G147" s="61"/>
      <c r="H147" s="70" t="s">
        <v>165</v>
      </c>
      <c r="I147" s="70" t="s">
        <v>97</v>
      </c>
      <c r="J147" s="70" t="s">
        <v>179</v>
      </c>
      <c r="K147" s="114"/>
      <c r="L147" s="114"/>
      <c r="M147" s="60"/>
      <c r="N147" s="70" t="s">
        <v>169</v>
      </c>
      <c r="O147" s="60"/>
      <c r="P147" s="60" t="s">
        <v>177</v>
      </c>
      <c r="Q147" s="70"/>
      <c r="R147" s="70" t="s">
        <v>0</v>
      </c>
      <c r="S147" s="394"/>
      <c r="T147" s="394"/>
      <c r="U147" s="394"/>
      <c r="V147" s="70" t="s">
        <v>166</v>
      </c>
      <c r="W147" s="62"/>
      <c r="X147" s="322"/>
      <c r="Y147" s="114"/>
      <c r="Z147" s="315"/>
      <c r="AA147" s="316">
        <f t="shared" si="13"/>
        <v>7</v>
      </c>
      <c r="AB147" s="293" t="s">
        <v>96</v>
      </c>
      <c r="AC147" s="165">
        <f t="shared" si="9"/>
        <v>0.1</v>
      </c>
      <c r="AD147" s="405">
        <f t="shared" si="10"/>
        <v>0.25</v>
      </c>
      <c r="AE147" s="166"/>
      <c r="AF147" s="293"/>
      <c r="AG147" s="293"/>
      <c r="AH147" s="293"/>
      <c r="AI147" s="293">
        <v>1</v>
      </c>
      <c r="AJ147" s="293">
        <v>0.75</v>
      </c>
      <c r="AK147" s="293">
        <v>0.5</v>
      </c>
      <c r="AL147" s="315" t="s">
        <v>96</v>
      </c>
      <c r="AM147" s="129">
        <f t="shared" si="11"/>
        <v>0.05</v>
      </c>
      <c r="AN147" s="293"/>
      <c r="AO147" s="60"/>
      <c r="AP147" s="293" t="s">
        <v>96</v>
      </c>
      <c r="AQ147" s="329">
        <v>0.1</v>
      </c>
      <c r="AR147" s="60"/>
      <c r="AS147" s="237">
        <f>AM147*AQ147</f>
        <v>5.000000000000001E-3</v>
      </c>
      <c r="AT147" s="60"/>
      <c r="AU147" s="293" t="s">
        <v>96</v>
      </c>
      <c r="AV147" s="329">
        <v>0.5</v>
      </c>
      <c r="AW147" s="60"/>
      <c r="AX147" s="237">
        <f>AM147*AV147</f>
        <v>2.5000000000000001E-2</v>
      </c>
      <c r="AY147" s="60"/>
      <c r="AZ147" s="293" t="s">
        <v>96</v>
      </c>
      <c r="BA147" s="329">
        <v>1</v>
      </c>
      <c r="BB147" s="60"/>
      <c r="BC147" s="237">
        <f>AM147*BA147</f>
        <v>0.05</v>
      </c>
      <c r="BD147" s="60"/>
      <c r="BE147" s="293" t="s">
        <v>96</v>
      </c>
      <c r="BF147" s="329">
        <v>1</v>
      </c>
      <c r="BG147" s="60"/>
      <c r="BH147" s="237">
        <f>AM147*BF147</f>
        <v>0.05</v>
      </c>
      <c r="BI147" s="60"/>
      <c r="BJ147" s="293" t="s">
        <v>96</v>
      </c>
      <c r="BK147" s="329">
        <v>1</v>
      </c>
      <c r="BL147" s="60"/>
      <c r="BM147" s="237">
        <f>AM147*BK147</f>
        <v>0.05</v>
      </c>
      <c r="BN147" s="60"/>
      <c r="BO147" s="293" t="s">
        <v>96</v>
      </c>
      <c r="BP147" s="329">
        <v>1</v>
      </c>
      <c r="BQ147" s="60"/>
      <c r="BR147" s="237">
        <f>AM147*BP147</f>
        <v>0.05</v>
      </c>
      <c r="BS147" s="60"/>
      <c r="BT147" s="293" t="s">
        <v>96</v>
      </c>
      <c r="BU147" s="329">
        <v>1</v>
      </c>
      <c r="BV147" s="60"/>
      <c r="BW147" s="237">
        <f>AM147*BU147</f>
        <v>0.05</v>
      </c>
      <c r="BX147" s="60"/>
      <c r="BY147" s="293" t="s">
        <v>96</v>
      </c>
      <c r="BZ147" s="329">
        <v>1</v>
      </c>
      <c r="CA147" s="60"/>
      <c r="CB147" s="237">
        <f>AM147*BZ147</f>
        <v>0.05</v>
      </c>
      <c r="CD147" s="293" t="s">
        <v>96</v>
      </c>
      <c r="CE147" s="329">
        <v>1</v>
      </c>
      <c r="CF147" s="60"/>
      <c r="CG147" s="237">
        <f>AM147*CE147</f>
        <v>0.05</v>
      </c>
      <c r="CH147" s="60"/>
      <c r="CI147" s="293" t="s">
        <v>96</v>
      </c>
      <c r="CJ147" s="329">
        <v>1</v>
      </c>
      <c r="CK147" s="60"/>
      <c r="CL147" s="237">
        <f>AM147*CJ147</f>
        <v>0.05</v>
      </c>
      <c r="CM147" s="60"/>
      <c r="CN147" s="293" t="s">
        <v>96</v>
      </c>
      <c r="CO147" s="329">
        <v>1</v>
      </c>
      <c r="CP147" s="60"/>
      <c r="CQ147" s="237">
        <f>AM147*CO147</f>
        <v>0.05</v>
      </c>
      <c r="CR147" s="60"/>
      <c r="CS147" s="293" t="s">
        <v>96</v>
      </c>
      <c r="CT147" s="329">
        <v>1</v>
      </c>
      <c r="CU147" s="60"/>
      <c r="CV147" s="237">
        <f>AM147*CT147</f>
        <v>0.05</v>
      </c>
      <c r="CW147" s="60"/>
      <c r="CZ147" s="62"/>
      <c r="DA147" s="70"/>
      <c r="DB147" s="70"/>
      <c r="DC147" s="70"/>
      <c r="DD147" s="70"/>
      <c r="DE147" s="114"/>
      <c r="DF147" s="114"/>
      <c r="DG147" s="114"/>
      <c r="DH147" s="72"/>
      <c r="DI147" s="75"/>
      <c r="DJ147" s="114"/>
      <c r="DK147" s="70"/>
      <c r="DL147" s="114"/>
      <c r="DM147" s="70"/>
      <c r="DN147" s="70"/>
      <c r="DO147" s="70"/>
      <c r="DP147" s="70"/>
    </row>
    <row r="148" spans="1:120" x14ac:dyDescent="0.3">
      <c r="A148" s="51">
        <f t="shared" si="14"/>
        <v>8</v>
      </c>
      <c r="B148" s="60" t="s">
        <v>168</v>
      </c>
      <c r="C148" s="293" t="s">
        <v>182</v>
      </c>
      <c r="D148" s="165">
        <v>2.5000000000000001E-2</v>
      </c>
      <c r="E148" s="408">
        <v>0.15</v>
      </c>
      <c r="F148" s="61" t="s">
        <v>178</v>
      </c>
      <c r="G148" s="61"/>
      <c r="H148" s="70" t="s">
        <v>165</v>
      </c>
      <c r="I148" s="70" t="s">
        <v>97</v>
      </c>
      <c r="J148" s="70" t="s">
        <v>179</v>
      </c>
      <c r="K148" s="114"/>
      <c r="L148" s="114"/>
      <c r="M148" s="60"/>
      <c r="N148" s="70" t="s">
        <v>169</v>
      </c>
      <c r="O148" s="60"/>
      <c r="P148" s="60"/>
      <c r="Q148" s="70" t="s">
        <v>167</v>
      </c>
      <c r="R148" s="70"/>
      <c r="S148" s="237"/>
      <c r="T148" s="237"/>
      <c r="U148" s="237"/>
      <c r="V148" s="70" t="s">
        <v>166</v>
      </c>
      <c r="W148" s="62" t="s">
        <v>164</v>
      </c>
      <c r="Y148" s="114"/>
      <c r="Z148" s="315"/>
      <c r="AA148" s="316">
        <f t="shared" si="13"/>
        <v>8</v>
      </c>
      <c r="AB148" s="60" t="s">
        <v>168</v>
      </c>
      <c r="AC148" s="165">
        <f t="shared" si="9"/>
        <v>2.5000000000000001E-2</v>
      </c>
      <c r="AD148" s="405">
        <f t="shared" si="10"/>
        <v>0.15</v>
      </c>
      <c r="AE148" s="166"/>
      <c r="AF148" s="293"/>
      <c r="AG148" s="293"/>
      <c r="AH148" s="293"/>
      <c r="AI148" s="293">
        <v>1</v>
      </c>
      <c r="AJ148" s="293">
        <v>0.5</v>
      </c>
      <c r="AK148" s="293">
        <v>0.25</v>
      </c>
      <c r="AL148" s="139" t="s">
        <v>168</v>
      </c>
      <c r="AM148" s="129">
        <f t="shared" si="11"/>
        <v>6.2500000000000003E-3</v>
      </c>
      <c r="AN148" s="293"/>
      <c r="AO148" s="60"/>
      <c r="AP148" s="60" t="s">
        <v>168</v>
      </c>
      <c r="AQ148" s="329">
        <v>0</v>
      </c>
      <c r="AR148" s="60"/>
      <c r="AS148" s="237">
        <f>AM148*AQ148</f>
        <v>0</v>
      </c>
      <c r="AT148" s="60"/>
      <c r="AU148" s="60" t="s">
        <v>168</v>
      </c>
      <c r="AV148" s="329">
        <v>0</v>
      </c>
      <c r="AW148" s="60"/>
      <c r="AX148" s="237">
        <f>AM148*AV148</f>
        <v>0</v>
      </c>
      <c r="AY148" s="60"/>
      <c r="AZ148" s="60" t="s">
        <v>168</v>
      </c>
      <c r="BA148" s="329">
        <v>0</v>
      </c>
      <c r="BB148" s="60"/>
      <c r="BC148" s="237">
        <f>AM148*BA148</f>
        <v>0</v>
      </c>
      <c r="BD148" s="60"/>
      <c r="BE148" s="60" t="s">
        <v>168</v>
      </c>
      <c r="BF148" s="329">
        <v>0</v>
      </c>
      <c r="BG148" s="60"/>
      <c r="BH148" s="237">
        <f>AM148*BF148</f>
        <v>0</v>
      </c>
      <c r="BI148" s="60"/>
      <c r="BJ148" s="60" t="s">
        <v>168</v>
      </c>
      <c r="BK148" s="329">
        <v>0</v>
      </c>
      <c r="BL148" s="60"/>
      <c r="BM148" s="237">
        <f>AM148*BK148</f>
        <v>0</v>
      </c>
      <c r="BN148" s="60"/>
      <c r="BO148" s="60" t="s">
        <v>168</v>
      </c>
      <c r="BP148" s="329">
        <v>0</v>
      </c>
      <c r="BQ148" s="60"/>
      <c r="BR148" s="237">
        <f>AM148*BP148</f>
        <v>0</v>
      </c>
      <c r="BS148" s="60"/>
      <c r="BT148" s="60" t="s">
        <v>168</v>
      </c>
      <c r="BU148" s="329">
        <v>0</v>
      </c>
      <c r="BV148" s="60"/>
      <c r="BW148" s="237">
        <f>AM148*BU148</f>
        <v>0</v>
      </c>
      <c r="BX148" s="60"/>
      <c r="BY148" s="60" t="s">
        <v>168</v>
      </c>
      <c r="BZ148" s="329">
        <v>0.5</v>
      </c>
      <c r="CA148" s="60"/>
      <c r="CB148" s="237">
        <f>AM148*BZ148</f>
        <v>3.1250000000000002E-3</v>
      </c>
      <c r="CD148" s="60" t="s">
        <v>168</v>
      </c>
      <c r="CE148" s="329">
        <v>0.5</v>
      </c>
      <c r="CF148" s="60"/>
      <c r="CG148" s="237">
        <f>AM148*CE148</f>
        <v>3.1250000000000002E-3</v>
      </c>
      <c r="CH148" s="60"/>
      <c r="CI148" s="60" t="s">
        <v>168</v>
      </c>
      <c r="CJ148" s="329">
        <v>1</v>
      </c>
      <c r="CK148" s="60"/>
      <c r="CL148" s="237">
        <f>AM148*CJ148</f>
        <v>6.2500000000000003E-3</v>
      </c>
      <c r="CM148" s="60"/>
      <c r="CN148" s="60" t="s">
        <v>168</v>
      </c>
      <c r="CO148" s="329">
        <v>1</v>
      </c>
      <c r="CP148" s="60"/>
      <c r="CQ148" s="237">
        <f>AM148*CO148</f>
        <v>6.2500000000000003E-3</v>
      </c>
      <c r="CR148" s="60"/>
      <c r="CS148" s="60" t="s">
        <v>168</v>
      </c>
      <c r="CT148" s="329">
        <v>1</v>
      </c>
      <c r="CU148" s="60"/>
      <c r="CV148" s="237">
        <f>AM148*CT148</f>
        <v>6.2500000000000003E-3</v>
      </c>
      <c r="CW148" s="60"/>
      <c r="CZ148" s="62"/>
      <c r="DA148" s="70"/>
      <c r="DB148" s="70"/>
      <c r="DC148" s="70"/>
      <c r="DD148" s="70"/>
      <c r="DE148" s="114"/>
      <c r="DF148" s="114"/>
      <c r="DG148" s="114"/>
      <c r="DH148" s="72"/>
      <c r="DI148" s="75"/>
      <c r="DJ148" s="114"/>
      <c r="DK148" s="70"/>
      <c r="DL148" s="114"/>
      <c r="DM148" s="70"/>
      <c r="DN148" s="70"/>
      <c r="DO148" s="70"/>
      <c r="DP148" s="70"/>
    </row>
    <row r="149" spans="1:120" x14ac:dyDescent="0.3">
      <c r="A149" s="51">
        <f t="shared" si="14"/>
        <v>9</v>
      </c>
      <c r="B149" s="293" t="s">
        <v>106</v>
      </c>
      <c r="C149" s="293" t="s">
        <v>182</v>
      </c>
      <c r="D149" s="165">
        <v>0.05</v>
      </c>
      <c r="E149" s="408">
        <v>0.25</v>
      </c>
      <c r="F149" s="61" t="s">
        <v>178</v>
      </c>
      <c r="G149" s="61"/>
      <c r="H149" s="70" t="s">
        <v>165</v>
      </c>
      <c r="I149" s="70" t="s">
        <v>97</v>
      </c>
      <c r="J149" s="70" t="s">
        <v>179</v>
      </c>
      <c r="K149" s="114" t="s">
        <v>172</v>
      </c>
      <c r="L149" s="114"/>
      <c r="M149" s="60" t="s">
        <v>162</v>
      </c>
      <c r="N149" s="70" t="s">
        <v>169</v>
      </c>
      <c r="O149" s="60"/>
      <c r="P149" s="60" t="s">
        <v>177</v>
      </c>
      <c r="Q149" s="70" t="s">
        <v>171</v>
      </c>
      <c r="R149" s="70" t="s">
        <v>0</v>
      </c>
      <c r="S149" s="237"/>
      <c r="T149" s="237"/>
      <c r="U149" s="237"/>
      <c r="V149" s="70" t="s">
        <v>166</v>
      </c>
      <c r="W149" s="62"/>
      <c r="X149" s="202" t="s">
        <v>175</v>
      </c>
      <c r="Y149" s="114"/>
      <c r="Z149" s="315"/>
      <c r="AA149" s="316">
        <f t="shared" si="13"/>
        <v>9</v>
      </c>
      <c r="AB149" s="293" t="s">
        <v>106</v>
      </c>
      <c r="AC149" s="165">
        <f t="shared" si="9"/>
        <v>0.05</v>
      </c>
      <c r="AD149" s="405">
        <f t="shared" si="10"/>
        <v>0.25</v>
      </c>
      <c r="AE149" s="166"/>
      <c r="AF149" s="293"/>
      <c r="AG149" s="293"/>
      <c r="AH149" s="293"/>
      <c r="AI149" s="293">
        <v>1</v>
      </c>
      <c r="AJ149" s="293">
        <v>0.5</v>
      </c>
      <c r="AK149" s="293">
        <v>0.25</v>
      </c>
      <c r="AL149" s="315" t="s">
        <v>106</v>
      </c>
      <c r="AM149" s="129">
        <f t="shared" si="11"/>
        <v>1.2500000000000001E-2</v>
      </c>
      <c r="AN149" s="293"/>
      <c r="AO149" s="60"/>
      <c r="AP149" s="293" t="s">
        <v>106</v>
      </c>
      <c r="AQ149" s="329">
        <v>0</v>
      </c>
      <c r="AR149" s="60"/>
      <c r="AS149" s="237">
        <f>AM149*AQ149</f>
        <v>0</v>
      </c>
      <c r="AT149" s="60"/>
      <c r="AU149" s="293" t="s">
        <v>106</v>
      </c>
      <c r="AV149" s="329">
        <v>0</v>
      </c>
      <c r="AW149" s="60"/>
      <c r="AX149" s="237">
        <f>AM149*AV149</f>
        <v>0</v>
      </c>
      <c r="AY149" s="60"/>
      <c r="AZ149" s="293" t="s">
        <v>106</v>
      </c>
      <c r="BA149" s="329">
        <v>0</v>
      </c>
      <c r="BB149" s="60"/>
      <c r="BC149" s="237">
        <f>AM149*BA149</f>
        <v>0</v>
      </c>
      <c r="BD149" s="60"/>
      <c r="BE149" s="293" t="s">
        <v>106</v>
      </c>
      <c r="BF149" s="329">
        <v>0</v>
      </c>
      <c r="BG149" s="60"/>
      <c r="BH149" s="237">
        <f>AM149*BF149</f>
        <v>0</v>
      </c>
      <c r="BI149" s="60"/>
      <c r="BJ149" s="293" t="s">
        <v>106</v>
      </c>
      <c r="BK149" s="329">
        <v>0</v>
      </c>
      <c r="BL149" s="60"/>
      <c r="BM149" s="237">
        <f>AM149*BK149</f>
        <v>0</v>
      </c>
      <c r="BN149" s="60"/>
      <c r="BO149" s="293" t="s">
        <v>106</v>
      </c>
      <c r="BP149" s="329">
        <v>0</v>
      </c>
      <c r="BQ149" s="60"/>
      <c r="BR149" s="237">
        <f>AM149*BP149</f>
        <v>0</v>
      </c>
      <c r="BS149" s="60"/>
      <c r="BT149" s="293" t="s">
        <v>106</v>
      </c>
      <c r="BU149" s="329">
        <v>0</v>
      </c>
      <c r="BV149" s="60"/>
      <c r="BW149" s="237">
        <f>AM149*BU149</f>
        <v>0</v>
      </c>
      <c r="BX149" s="60"/>
      <c r="BY149" s="293" t="s">
        <v>106</v>
      </c>
      <c r="BZ149" s="329">
        <v>0</v>
      </c>
      <c r="CA149" s="60"/>
      <c r="CB149" s="237">
        <f>AM149*BZ149</f>
        <v>0</v>
      </c>
      <c r="CD149" s="293" t="s">
        <v>106</v>
      </c>
      <c r="CE149" s="329">
        <v>0</v>
      </c>
      <c r="CF149" s="60"/>
      <c r="CG149" s="237">
        <f>AM149*CE149</f>
        <v>0</v>
      </c>
      <c r="CH149" s="60"/>
      <c r="CI149" s="293" t="s">
        <v>106</v>
      </c>
      <c r="CJ149" s="329">
        <v>0.25</v>
      </c>
      <c r="CK149" s="60"/>
      <c r="CL149" s="237">
        <f>AM149*CJ149</f>
        <v>3.1250000000000002E-3</v>
      </c>
      <c r="CM149" s="60"/>
      <c r="CN149" s="293" t="s">
        <v>106</v>
      </c>
      <c r="CO149" s="329">
        <v>1</v>
      </c>
      <c r="CP149" s="60"/>
      <c r="CQ149" s="237">
        <f>AM149*CO149</f>
        <v>1.2500000000000001E-2</v>
      </c>
      <c r="CR149" s="60"/>
      <c r="CS149" s="293" t="s">
        <v>106</v>
      </c>
      <c r="CT149" s="329">
        <v>1</v>
      </c>
      <c r="CU149" s="60"/>
      <c r="CV149" s="237">
        <f>AM149*CT149</f>
        <v>1.2500000000000001E-2</v>
      </c>
      <c r="CW149" s="60"/>
      <c r="CZ149" s="62"/>
      <c r="DA149" s="70"/>
      <c r="DB149" s="70"/>
      <c r="DC149" s="70"/>
      <c r="DD149" s="70"/>
      <c r="DE149" s="114"/>
      <c r="DF149" s="114"/>
      <c r="DG149" s="114"/>
      <c r="DH149" s="72"/>
      <c r="DI149" s="75"/>
      <c r="DJ149" s="114"/>
      <c r="DK149" s="70"/>
      <c r="DL149" s="114"/>
      <c r="DM149" s="70"/>
      <c r="DN149" s="70"/>
      <c r="DO149" s="70"/>
      <c r="DP149" s="70"/>
    </row>
    <row r="150" spans="1:120" x14ac:dyDescent="0.3">
      <c r="A150" s="51">
        <f t="shared" si="14"/>
        <v>10</v>
      </c>
      <c r="B150" s="293" t="s">
        <v>112</v>
      </c>
      <c r="C150" s="293" t="s">
        <v>182</v>
      </c>
      <c r="D150" s="165">
        <f>CB149</f>
        <v>0</v>
      </c>
      <c r="E150" s="408">
        <v>0.1</v>
      </c>
      <c r="F150" s="61" t="s">
        <v>178</v>
      </c>
      <c r="G150" s="61"/>
      <c r="H150" s="70" t="s">
        <v>165</v>
      </c>
      <c r="I150" s="70" t="s">
        <v>97</v>
      </c>
      <c r="J150" s="70" t="s">
        <v>179</v>
      </c>
      <c r="K150" s="114"/>
      <c r="L150" s="114"/>
      <c r="M150" s="60"/>
      <c r="N150" s="70"/>
      <c r="O150" s="60"/>
      <c r="P150" s="60"/>
      <c r="Q150" s="70"/>
      <c r="R150" s="70" t="s">
        <v>0</v>
      </c>
      <c r="S150" s="237"/>
      <c r="T150" s="237"/>
      <c r="U150" s="237"/>
      <c r="V150" s="70" t="s">
        <v>166</v>
      </c>
      <c r="W150" s="62" t="s">
        <v>164</v>
      </c>
      <c r="Y150" s="114"/>
      <c r="Z150" s="315"/>
      <c r="AA150" s="316">
        <f t="shared" si="13"/>
        <v>10</v>
      </c>
      <c r="AB150" s="293" t="s">
        <v>112</v>
      </c>
      <c r="AC150" s="165">
        <f t="shared" si="9"/>
        <v>0</v>
      </c>
      <c r="AD150" s="405">
        <f t="shared" si="10"/>
        <v>0.1</v>
      </c>
      <c r="AE150" s="166"/>
      <c r="AF150" s="293"/>
      <c r="AG150" s="293"/>
      <c r="AH150" s="293"/>
      <c r="AI150" s="293">
        <v>1</v>
      </c>
      <c r="AJ150" s="293">
        <v>0.5</v>
      </c>
      <c r="AK150" s="293">
        <v>0.25</v>
      </c>
      <c r="AL150" s="315" t="s">
        <v>112</v>
      </c>
      <c r="AM150" s="129">
        <f t="shared" si="11"/>
        <v>0</v>
      </c>
      <c r="AN150" s="293"/>
      <c r="AO150" s="60"/>
      <c r="AP150" s="293" t="s">
        <v>112</v>
      </c>
      <c r="AQ150" s="329">
        <v>0</v>
      </c>
      <c r="AR150" s="60"/>
      <c r="AS150" s="237">
        <f>AM150*AQ150</f>
        <v>0</v>
      </c>
      <c r="AT150" s="60"/>
      <c r="AU150" s="293" t="s">
        <v>112</v>
      </c>
      <c r="AV150" s="329">
        <v>0</v>
      </c>
      <c r="AW150" s="60"/>
      <c r="AX150" s="237">
        <f>AM150*AV150</f>
        <v>0</v>
      </c>
      <c r="AY150" s="60"/>
      <c r="AZ150" s="293" t="s">
        <v>112</v>
      </c>
      <c r="BA150" s="329">
        <v>0</v>
      </c>
      <c r="BB150" s="60"/>
      <c r="BC150" s="237">
        <f>AM150*BA150</f>
        <v>0</v>
      </c>
      <c r="BD150" s="60"/>
      <c r="BE150" s="293" t="s">
        <v>112</v>
      </c>
      <c r="BF150" s="329">
        <v>0</v>
      </c>
      <c r="BG150" s="60"/>
      <c r="BH150" s="237">
        <f>AM150*BF150</f>
        <v>0</v>
      </c>
      <c r="BI150" s="60"/>
      <c r="BJ150" s="293" t="s">
        <v>112</v>
      </c>
      <c r="BK150" s="329">
        <v>0</v>
      </c>
      <c r="BL150" s="60"/>
      <c r="BM150" s="237">
        <f>AM150*BK150</f>
        <v>0</v>
      </c>
      <c r="BN150" s="60"/>
      <c r="BO150" s="293" t="s">
        <v>112</v>
      </c>
      <c r="BP150" s="329">
        <v>0</v>
      </c>
      <c r="BQ150" s="60"/>
      <c r="BR150" s="237">
        <f>AM150*BP150</f>
        <v>0</v>
      </c>
      <c r="BS150" s="60"/>
      <c r="BT150" s="293" t="s">
        <v>112</v>
      </c>
      <c r="BU150" s="329">
        <v>0.25</v>
      </c>
      <c r="BV150" s="60"/>
      <c r="BW150" s="237">
        <f>AM150*BU150</f>
        <v>0</v>
      </c>
      <c r="BX150" s="60"/>
      <c r="BY150" s="293" t="s">
        <v>112</v>
      </c>
      <c r="BZ150" s="329">
        <v>1</v>
      </c>
      <c r="CA150" s="60"/>
      <c r="CB150" s="237">
        <f>AM150*BZ150</f>
        <v>0</v>
      </c>
      <c r="CD150" s="293" t="s">
        <v>112</v>
      </c>
      <c r="CE150" s="329">
        <v>1</v>
      </c>
      <c r="CF150" s="60"/>
      <c r="CG150" s="237">
        <f>AM150*CE150</f>
        <v>0</v>
      </c>
      <c r="CH150" s="60"/>
      <c r="CI150" s="293" t="s">
        <v>112</v>
      </c>
      <c r="CJ150" s="329">
        <v>1</v>
      </c>
      <c r="CK150" s="60"/>
      <c r="CL150" s="237">
        <f>AM150*CJ150</f>
        <v>0</v>
      </c>
      <c r="CM150" s="60"/>
      <c r="CN150" s="293" t="s">
        <v>112</v>
      </c>
      <c r="CO150" s="329">
        <v>1</v>
      </c>
      <c r="CP150" s="60"/>
      <c r="CQ150" s="237">
        <f>AM150*CO150</f>
        <v>0</v>
      </c>
      <c r="CR150" s="60"/>
      <c r="CS150" s="293" t="s">
        <v>112</v>
      </c>
      <c r="CT150" s="329">
        <v>1</v>
      </c>
      <c r="CU150" s="60"/>
      <c r="CV150" s="237">
        <f>AM150*CT150</f>
        <v>0</v>
      </c>
      <c r="CW150" s="60"/>
      <c r="CZ150" s="62"/>
      <c r="DA150" s="70"/>
      <c r="DB150" s="70"/>
      <c r="DC150" s="70"/>
      <c r="DD150" s="70"/>
      <c r="DE150" s="114"/>
      <c r="DF150" s="114"/>
      <c r="DG150" s="114"/>
      <c r="DH150" s="72"/>
      <c r="DI150" s="75"/>
      <c r="DJ150" s="114"/>
      <c r="DK150" s="70"/>
      <c r="DL150" s="114"/>
      <c r="DM150" s="70"/>
      <c r="DN150" s="70"/>
      <c r="DO150" s="70"/>
      <c r="DP150" s="70"/>
    </row>
    <row r="151" spans="1:120" x14ac:dyDescent="0.3">
      <c r="A151" s="51">
        <f t="shared" si="14"/>
        <v>11</v>
      </c>
      <c r="B151" s="293" t="s">
        <v>100</v>
      </c>
      <c r="C151" s="293" t="s">
        <v>182</v>
      </c>
      <c r="D151" s="165">
        <v>0.05</v>
      </c>
      <c r="E151" s="408">
        <v>0.35</v>
      </c>
      <c r="F151" s="61" t="s">
        <v>178</v>
      </c>
      <c r="G151" s="61"/>
      <c r="H151" s="70" t="s">
        <v>165</v>
      </c>
      <c r="I151" s="70" t="s">
        <v>97</v>
      </c>
      <c r="J151" s="70" t="s">
        <v>179</v>
      </c>
      <c r="K151" s="114" t="s">
        <v>172</v>
      </c>
      <c r="L151" s="114"/>
      <c r="M151" s="60" t="s">
        <v>162</v>
      </c>
      <c r="N151" s="70"/>
      <c r="O151" s="60" t="s">
        <v>174</v>
      </c>
      <c r="P151" s="60" t="s">
        <v>177</v>
      </c>
      <c r="Q151" s="70" t="s">
        <v>171</v>
      </c>
      <c r="R151" s="70"/>
      <c r="S151" s="237" t="s">
        <v>173</v>
      </c>
      <c r="T151" s="237"/>
      <c r="U151" s="237"/>
      <c r="V151" s="70" t="s">
        <v>166</v>
      </c>
      <c r="W151" s="62" t="s">
        <v>164</v>
      </c>
      <c r="Y151" s="114"/>
      <c r="Z151" s="315"/>
      <c r="AA151" s="316">
        <f t="shared" si="13"/>
        <v>11</v>
      </c>
      <c r="AB151" s="293" t="s">
        <v>100</v>
      </c>
      <c r="AC151" s="165">
        <f t="shared" si="9"/>
        <v>0.05</v>
      </c>
      <c r="AD151" s="405">
        <f t="shared" si="10"/>
        <v>0.35</v>
      </c>
      <c r="AE151" s="166"/>
      <c r="AF151" s="293"/>
      <c r="AG151" s="293"/>
      <c r="AH151" s="293"/>
      <c r="AI151" s="293">
        <v>1</v>
      </c>
      <c r="AJ151" s="293">
        <v>0.5</v>
      </c>
      <c r="AK151" s="293">
        <v>0.25</v>
      </c>
      <c r="AL151" s="315" t="s">
        <v>100</v>
      </c>
      <c r="AM151" s="129">
        <f t="shared" si="11"/>
        <v>1.2500000000000001E-2</v>
      </c>
      <c r="AN151" s="293"/>
      <c r="AO151" s="60"/>
      <c r="AP151" s="293" t="s">
        <v>100</v>
      </c>
      <c r="AQ151" s="329">
        <v>0</v>
      </c>
      <c r="AR151" s="60"/>
      <c r="AS151" s="237">
        <f>AM151*AQ151</f>
        <v>0</v>
      </c>
      <c r="AT151" s="60"/>
      <c r="AU151" s="293" t="s">
        <v>100</v>
      </c>
      <c r="AV151" s="329">
        <v>0</v>
      </c>
      <c r="AW151" s="60"/>
      <c r="AX151" s="237">
        <f>AM151*AV151</f>
        <v>0</v>
      </c>
      <c r="AY151" s="60"/>
      <c r="AZ151" s="293" t="s">
        <v>100</v>
      </c>
      <c r="BA151" s="329">
        <v>0</v>
      </c>
      <c r="BB151" s="60"/>
      <c r="BC151" s="237">
        <f>AM151*BA151</f>
        <v>0</v>
      </c>
      <c r="BD151" s="60"/>
      <c r="BE151" s="293" t="s">
        <v>100</v>
      </c>
      <c r="BF151" s="329">
        <v>0</v>
      </c>
      <c r="BG151" s="60"/>
      <c r="BH151" s="237">
        <f>AM151*BF151</f>
        <v>0</v>
      </c>
      <c r="BI151" s="60"/>
      <c r="BJ151" s="293" t="s">
        <v>100</v>
      </c>
      <c r="BK151" s="329">
        <v>0</v>
      </c>
      <c r="BL151" s="60"/>
      <c r="BM151" s="237">
        <f>AM151*BK151</f>
        <v>0</v>
      </c>
      <c r="BN151" s="60"/>
      <c r="BO151" s="293" t="s">
        <v>100</v>
      </c>
      <c r="BP151" s="329">
        <v>0</v>
      </c>
      <c r="BQ151" s="60"/>
      <c r="BR151" s="237">
        <f>AM151*BP151</f>
        <v>0</v>
      </c>
      <c r="BS151" s="60"/>
      <c r="BT151" s="293" t="s">
        <v>100</v>
      </c>
      <c r="BU151" s="329">
        <v>0</v>
      </c>
      <c r="BV151" s="60"/>
      <c r="BW151" s="237">
        <f>AM151*BU151</f>
        <v>0</v>
      </c>
      <c r="BX151" s="60"/>
      <c r="BY151" s="293" t="s">
        <v>100</v>
      </c>
      <c r="BZ151" s="329">
        <v>0</v>
      </c>
      <c r="CA151" s="60"/>
      <c r="CB151" s="237">
        <f>AM151*BZ151</f>
        <v>0</v>
      </c>
      <c r="CD151" s="293" t="s">
        <v>100</v>
      </c>
      <c r="CE151" s="329">
        <v>0.25</v>
      </c>
      <c r="CF151" s="60"/>
      <c r="CG151" s="237">
        <f>AM151*CE151</f>
        <v>3.1250000000000002E-3</v>
      </c>
      <c r="CH151" s="60"/>
      <c r="CI151" s="293" t="s">
        <v>100</v>
      </c>
      <c r="CJ151" s="329">
        <v>1</v>
      </c>
      <c r="CK151" s="60"/>
      <c r="CL151" s="237">
        <f>AM151*CJ151</f>
        <v>1.2500000000000001E-2</v>
      </c>
      <c r="CM151" s="60"/>
      <c r="CN151" s="293" t="s">
        <v>100</v>
      </c>
      <c r="CO151" s="329">
        <v>1</v>
      </c>
      <c r="CP151" s="60"/>
      <c r="CQ151" s="237">
        <f>AM151*CO151</f>
        <v>1.2500000000000001E-2</v>
      </c>
      <c r="CR151" s="60"/>
      <c r="CS151" s="293" t="s">
        <v>100</v>
      </c>
      <c r="CT151" s="329">
        <v>1</v>
      </c>
      <c r="CU151" s="60"/>
      <c r="CV151" s="237">
        <f>AM151*CT151</f>
        <v>1.2500000000000001E-2</v>
      </c>
      <c r="CW151" s="60"/>
      <c r="CZ151" s="62"/>
      <c r="DA151" s="70"/>
      <c r="DB151" s="70"/>
      <c r="DC151" s="70"/>
      <c r="DD151" s="70"/>
      <c r="DE151" s="114"/>
      <c r="DF151" s="114"/>
      <c r="DG151" s="114"/>
      <c r="DH151" s="72"/>
      <c r="DI151" s="75"/>
      <c r="DJ151" s="114"/>
      <c r="DK151" s="70"/>
      <c r="DL151" s="114"/>
      <c r="DM151" s="70"/>
      <c r="DN151" s="70"/>
      <c r="DO151" s="70"/>
      <c r="DP151" s="70"/>
    </row>
    <row r="152" spans="1:120" x14ac:dyDescent="0.3">
      <c r="A152" s="51">
        <f t="shared" si="14"/>
        <v>12</v>
      </c>
      <c r="B152" s="293" t="s">
        <v>203</v>
      </c>
      <c r="C152" s="293" t="s">
        <v>182</v>
      </c>
      <c r="D152" s="165">
        <v>0.1</v>
      </c>
      <c r="E152" s="408">
        <v>0.4</v>
      </c>
      <c r="F152" s="61" t="s">
        <v>178</v>
      </c>
      <c r="G152" s="61"/>
      <c r="H152" s="70" t="s">
        <v>165</v>
      </c>
      <c r="I152" s="70" t="s">
        <v>97</v>
      </c>
      <c r="J152" s="70"/>
      <c r="K152" s="114" t="s">
        <v>172</v>
      </c>
      <c r="L152" s="114"/>
      <c r="M152" s="60"/>
      <c r="N152" s="70" t="s">
        <v>169</v>
      </c>
      <c r="O152" s="60"/>
      <c r="P152" s="60" t="s">
        <v>177</v>
      </c>
      <c r="Q152" s="70" t="s">
        <v>171</v>
      </c>
      <c r="R152" s="70" t="s">
        <v>0</v>
      </c>
      <c r="S152" s="237"/>
      <c r="T152" s="237"/>
      <c r="U152" s="237"/>
      <c r="V152" s="70"/>
      <c r="W152" s="62" t="s">
        <v>164</v>
      </c>
      <c r="Y152" s="114"/>
      <c r="Z152" s="315"/>
      <c r="AA152" s="316">
        <f t="shared" si="13"/>
        <v>12</v>
      </c>
      <c r="AB152" s="293" t="s">
        <v>203</v>
      </c>
      <c r="AC152" s="165">
        <f t="shared" si="9"/>
        <v>0.1</v>
      </c>
      <c r="AD152" s="405">
        <f t="shared" si="10"/>
        <v>0.4</v>
      </c>
      <c r="AE152" s="166"/>
      <c r="AF152" s="293"/>
      <c r="AG152" s="293"/>
      <c r="AH152" s="293"/>
      <c r="AI152" s="293">
        <v>1</v>
      </c>
      <c r="AJ152" s="293">
        <v>0.75</v>
      </c>
      <c r="AK152" s="293">
        <v>0.5</v>
      </c>
      <c r="AL152" s="315" t="s">
        <v>203</v>
      </c>
      <c r="AM152" s="129">
        <f t="shared" si="11"/>
        <v>0.05</v>
      </c>
      <c r="AN152" s="293"/>
      <c r="AO152" s="60"/>
      <c r="AP152" s="293" t="s">
        <v>203</v>
      </c>
      <c r="AQ152" s="329">
        <v>0</v>
      </c>
      <c r="AR152" s="60"/>
      <c r="AS152" s="237">
        <f>AM152*AQ152</f>
        <v>0</v>
      </c>
      <c r="AT152" s="60"/>
      <c r="AU152" s="293" t="s">
        <v>203</v>
      </c>
      <c r="AV152" s="329">
        <v>0</v>
      </c>
      <c r="AW152" s="60"/>
      <c r="AX152" s="237">
        <f>AM152*AV152</f>
        <v>0</v>
      </c>
      <c r="AY152" s="60"/>
      <c r="AZ152" s="293" t="s">
        <v>203</v>
      </c>
      <c r="BA152" s="329">
        <v>0</v>
      </c>
      <c r="BB152" s="60"/>
      <c r="BC152" s="237">
        <f>AM152*BA152</f>
        <v>0</v>
      </c>
      <c r="BD152" s="60"/>
      <c r="BE152" s="293" t="s">
        <v>203</v>
      </c>
      <c r="BF152" s="329">
        <v>0.5</v>
      </c>
      <c r="BG152" s="60"/>
      <c r="BH152" s="237">
        <f>AM152*BF152</f>
        <v>2.5000000000000001E-2</v>
      </c>
      <c r="BI152" s="60"/>
      <c r="BJ152" s="293" t="s">
        <v>203</v>
      </c>
      <c r="BK152" s="329">
        <v>1</v>
      </c>
      <c r="BL152" s="60"/>
      <c r="BM152" s="237">
        <f>AM152*BK152</f>
        <v>0.05</v>
      </c>
      <c r="BN152" s="60"/>
      <c r="BO152" s="293" t="s">
        <v>203</v>
      </c>
      <c r="BP152" s="329">
        <v>1</v>
      </c>
      <c r="BQ152" s="60"/>
      <c r="BR152" s="237">
        <f>AM152*BP152</f>
        <v>0.05</v>
      </c>
      <c r="BS152" s="60"/>
      <c r="BT152" s="293" t="s">
        <v>203</v>
      </c>
      <c r="BU152" s="329">
        <v>1</v>
      </c>
      <c r="BV152" s="60"/>
      <c r="BW152" s="237">
        <f>AM152*BU152</f>
        <v>0.05</v>
      </c>
      <c r="BX152" s="60"/>
      <c r="BY152" s="293" t="s">
        <v>203</v>
      </c>
      <c r="BZ152" s="329">
        <v>1</v>
      </c>
      <c r="CA152" s="60"/>
      <c r="CB152" s="237">
        <f>AM152*BZ152</f>
        <v>0.05</v>
      </c>
      <c r="CD152" s="293" t="s">
        <v>203</v>
      </c>
      <c r="CE152" s="329">
        <v>1</v>
      </c>
      <c r="CF152" s="60"/>
      <c r="CG152" s="237">
        <f>AM152*CE152</f>
        <v>0.05</v>
      </c>
      <c r="CH152" s="60"/>
      <c r="CI152" s="293" t="s">
        <v>203</v>
      </c>
      <c r="CJ152" s="329">
        <v>1</v>
      </c>
      <c r="CK152" s="60"/>
      <c r="CL152" s="237">
        <f>AM152*CJ152</f>
        <v>0.05</v>
      </c>
      <c r="CM152" s="60"/>
      <c r="CN152" s="293" t="s">
        <v>203</v>
      </c>
      <c r="CO152" s="329">
        <v>1</v>
      </c>
      <c r="CP152" s="60"/>
      <c r="CQ152" s="237">
        <f>AM152*CO152</f>
        <v>0.05</v>
      </c>
      <c r="CR152" s="60"/>
      <c r="CS152" s="293" t="s">
        <v>203</v>
      </c>
      <c r="CT152" s="329">
        <v>1</v>
      </c>
      <c r="CU152" s="60"/>
      <c r="CV152" s="237">
        <f>AM152*CT152</f>
        <v>0.05</v>
      </c>
      <c r="CW152" s="60"/>
      <c r="CZ152" s="62"/>
      <c r="DA152" s="70"/>
      <c r="DB152" s="70"/>
      <c r="DC152" s="70"/>
      <c r="DD152" s="70"/>
      <c r="DE152" s="114"/>
      <c r="DF152" s="114"/>
      <c r="DG152" s="114"/>
      <c r="DH152" s="72"/>
      <c r="DI152" s="75"/>
      <c r="DJ152" s="114"/>
      <c r="DK152" s="70"/>
      <c r="DL152" s="114"/>
      <c r="DM152" s="70"/>
      <c r="DN152" s="70"/>
      <c r="DO152" s="70"/>
      <c r="DP152" s="70"/>
    </row>
    <row r="153" spans="1:120" x14ac:dyDescent="0.3">
      <c r="A153" s="51">
        <f t="shared" si="14"/>
        <v>13</v>
      </c>
      <c r="B153" s="293" t="s">
        <v>204</v>
      </c>
      <c r="C153" s="293" t="s">
        <v>182</v>
      </c>
      <c r="D153" s="165">
        <v>0.05</v>
      </c>
      <c r="E153" s="408">
        <v>0.25</v>
      </c>
      <c r="F153" s="61" t="s">
        <v>178</v>
      </c>
      <c r="G153" s="61"/>
      <c r="H153" s="70" t="s">
        <v>165</v>
      </c>
      <c r="I153" s="70" t="s">
        <v>97</v>
      </c>
      <c r="J153" s="70"/>
      <c r="K153" s="114" t="s">
        <v>172</v>
      </c>
      <c r="L153" s="114"/>
      <c r="M153" s="60"/>
      <c r="N153" s="70"/>
      <c r="O153" s="60"/>
      <c r="P153" s="60"/>
      <c r="Q153" s="70"/>
      <c r="R153" s="70" t="s">
        <v>0</v>
      </c>
      <c r="S153" s="237"/>
      <c r="T153" s="237"/>
      <c r="U153" s="237"/>
      <c r="V153" s="70" t="s">
        <v>166</v>
      </c>
      <c r="W153" s="62" t="s">
        <v>164</v>
      </c>
      <c r="Y153" s="114"/>
      <c r="Z153" s="315"/>
      <c r="AA153" s="316">
        <f t="shared" si="13"/>
        <v>13</v>
      </c>
      <c r="AB153" s="293" t="s">
        <v>204</v>
      </c>
      <c r="AC153" s="165">
        <f t="shared" si="9"/>
        <v>0.05</v>
      </c>
      <c r="AD153" s="405">
        <f t="shared" si="10"/>
        <v>0.25</v>
      </c>
      <c r="AE153" s="166"/>
      <c r="AF153" s="293"/>
      <c r="AG153" s="293"/>
      <c r="AH153" s="293"/>
      <c r="AI153" s="293">
        <v>1</v>
      </c>
      <c r="AJ153" s="293">
        <v>0.5</v>
      </c>
      <c r="AK153" s="293">
        <v>0.25</v>
      </c>
      <c r="AL153" s="315" t="s">
        <v>204</v>
      </c>
      <c r="AM153" s="129">
        <f t="shared" si="11"/>
        <v>1.2500000000000001E-2</v>
      </c>
      <c r="AN153" s="293"/>
      <c r="AO153" s="60"/>
      <c r="AP153" s="293" t="s">
        <v>204</v>
      </c>
      <c r="AQ153" s="329">
        <v>0</v>
      </c>
      <c r="AR153" s="60"/>
      <c r="AS153" s="237">
        <f>AM153*AQ153</f>
        <v>0</v>
      </c>
      <c r="AT153" s="60"/>
      <c r="AU153" s="293" t="s">
        <v>204</v>
      </c>
      <c r="AV153" s="329">
        <v>0</v>
      </c>
      <c r="AW153" s="60"/>
      <c r="AX153" s="237">
        <f>AM153*AV153</f>
        <v>0</v>
      </c>
      <c r="AY153" s="60"/>
      <c r="AZ153" s="293" t="s">
        <v>204</v>
      </c>
      <c r="BA153" s="329">
        <v>0</v>
      </c>
      <c r="BB153" s="60"/>
      <c r="BC153" s="237">
        <f>AM153*BA153</f>
        <v>0</v>
      </c>
      <c r="BD153" s="60"/>
      <c r="BE153" s="293" t="s">
        <v>204</v>
      </c>
      <c r="BF153" s="329">
        <v>0</v>
      </c>
      <c r="BG153" s="60"/>
      <c r="BH153" s="237">
        <f>AM153*BF153</f>
        <v>0</v>
      </c>
      <c r="BI153" s="60"/>
      <c r="BJ153" s="293" t="s">
        <v>204</v>
      </c>
      <c r="BK153" s="329">
        <v>0</v>
      </c>
      <c r="BL153" s="60"/>
      <c r="BM153" s="237">
        <f>AM153*BK153</f>
        <v>0</v>
      </c>
      <c r="BN153" s="60"/>
      <c r="BO153" s="293" t="s">
        <v>204</v>
      </c>
      <c r="BP153" s="329">
        <v>0</v>
      </c>
      <c r="BQ153" s="60"/>
      <c r="BR153" s="237">
        <f>AM153*BP153</f>
        <v>0</v>
      </c>
      <c r="BS153" s="60"/>
      <c r="BT153" s="293" t="s">
        <v>204</v>
      </c>
      <c r="BU153" s="329">
        <v>0</v>
      </c>
      <c r="BV153" s="60"/>
      <c r="BW153" s="237">
        <f>AM153*BU153</f>
        <v>0</v>
      </c>
      <c r="BX153" s="60"/>
      <c r="BY153" s="293" t="s">
        <v>204</v>
      </c>
      <c r="BZ153" s="329">
        <v>0</v>
      </c>
      <c r="CA153" s="60"/>
      <c r="CB153" s="237">
        <f>AM153*BZ153</f>
        <v>0</v>
      </c>
      <c r="CD153" s="293" t="s">
        <v>204</v>
      </c>
      <c r="CE153" s="329">
        <v>0</v>
      </c>
      <c r="CF153" s="60"/>
      <c r="CG153" s="237">
        <f>AM153*CE153</f>
        <v>0</v>
      </c>
      <c r="CH153" s="60"/>
      <c r="CI153" s="293" t="s">
        <v>204</v>
      </c>
      <c r="CJ153" s="329">
        <v>0</v>
      </c>
      <c r="CK153" s="60"/>
      <c r="CL153" s="237">
        <f>AM153*CJ153</f>
        <v>0</v>
      </c>
      <c r="CM153" s="60"/>
      <c r="CN153" s="293" t="s">
        <v>204</v>
      </c>
      <c r="CO153" s="329">
        <v>0</v>
      </c>
      <c r="CP153" s="60"/>
      <c r="CQ153" s="237">
        <f>AM153*CO153</f>
        <v>0</v>
      </c>
      <c r="CR153" s="60"/>
      <c r="CS153" s="293" t="s">
        <v>204</v>
      </c>
      <c r="CT153" s="329">
        <v>1</v>
      </c>
      <c r="CU153" s="60"/>
      <c r="CV153" s="237">
        <f>AM153*CT153</f>
        <v>1.2500000000000001E-2</v>
      </c>
      <c r="CW153" s="60"/>
      <c r="CZ153" s="62"/>
      <c r="DA153" s="70"/>
      <c r="DB153" s="70"/>
      <c r="DC153" s="70"/>
      <c r="DD153" s="70"/>
      <c r="DE153" s="114"/>
      <c r="DF153" s="114"/>
      <c r="DG153" s="114"/>
      <c r="DH153" s="72"/>
      <c r="DI153" s="75"/>
      <c r="DJ153" s="114"/>
      <c r="DK153" s="70"/>
      <c r="DL153" s="114"/>
      <c r="DM153" s="70"/>
      <c r="DN153" s="70"/>
      <c r="DO153" s="70"/>
      <c r="DP153" s="70"/>
    </row>
    <row r="154" spans="1:120" x14ac:dyDescent="0.3">
      <c r="A154" s="51">
        <f t="shared" si="14"/>
        <v>14</v>
      </c>
      <c r="B154" s="293" t="s">
        <v>111</v>
      </c>
      <c r="C154" s="293" t="s">
        <v>182</v>
      </c>
      <c r="D154" s="165">
        <v>0.1</v>
      </c>
      <c r="E154" s="408">
        <v>0.25</v>
      </c>
      <c r="F154" s="61" t="s">
        <v>178</v>
      </c>
      <c r="G154" s="61"/>
      <c r="H154" s="70" t="s">
        <v>165</v>
      </c>
      <c r="I154" s="70" t="s">
        <v>97</v>
      </c>
      <c r="J154" s="70"/>
      <c r="K154" s="114" t="s">
        <v>172</v>
      </c>
      <c r="L154" s="114"/>
      <c r="M154" s="60"/>
      <c r="N154" s="70"/>
      <c r="O154" s="60"/>
      <c r="P154" s="60"/>
      <c r="Q154" s="70" t="s">
        <v>171</v>
      </c>
      <c r="R154" s="70" t="s">
        <v>0</v>
      </c>
      <c r="S154" s="237"/>
      <c r="T154" s="237"/>
      <c r="U154" s="237"/>
      <c r="V154" s="70" t="s">
        <v>166</v>
      </c>
      <c r="W154" s="62" t="s">
        <v>164</v>
      </c>
      <c r="Y154" s="114"/>
      <c r="Z154" s="315"/>
      <c r="AA154" s="316">
        <f t="shared" si="13"/>
        <v>14</v>
      </c>
      <c r="AB154" s="293" t="s">
        <v>111</v>
      </c>
      <c r="AC154" s="165">
        <f t="shared" si="9"/>
        <v>0.1</v>
      </c>
      <c r="AD154" s="405">
        <f t="shared" si="10"/>
        <v>0.25</v>
      </c>
      <c r="AF154" s="293"/>
      <c r="AG154" s="293"/>
      <c r="AH154" s="293"/>
      <c r="AI154" s="293">
        <v>1</v>
      </c>
      <c r="AJ154" s="293">
        <v>0.75</v>
      </c>
      <c r="AK154" s="293">
        <v>0.25</v>
      </c>
      <c r="AL154" s="315" t="s">
        <v>111</v>
      </c>
      <c r="AM154" s="129">
        <f t="shared" si="11"/>
        <v>2.5000000000000001E-2</v>
      </c>
      <c r="AN154" s="293"/>
      <c r="AO154" s="60"/>
      <c r="AP154" s="293" t="s">
        <v>111</v>
      </c>
      <c r="AQ154" s="329">
        <v>0</v>
      </c>
      <c r="AR154" s="60"/>
      <c r="AS154" s="237">
        <f>AM154*AQ154</f>
        <v>0</v>
      </c>
      <c r="AT154" s="60"/>
      <c r="AU154" s="293" t="s">
        <v>111</v>
      </c>
      <c r="AV154" s="329">
        <v>0</v>
      </c>
      <c r="AW154" s="60"/>
      <c r="AX154" s="237">
        <f>AM154*AV154</f>
        <v>0</v>
      </c>
      <c r="AY154" s="60"/>
      <c r="AZ154" s="293" t="s">
        <v>111</v>
      </c>
      <c r="BA154" s="329">
        <v>0</v>
      </c>
      <c r="BB154" s="60"/>
      <c r="BC154" s="237">
        <f>AM154*BA154</f>
        <v>0</v>
      </c>
      <c r="BD154" s="60"/>
      <c r="BE154" s="293" t="s">
        <v>111</v>
      </c>
      <c r="BF154" s="329">
        <v>0</v>
      </c>
      <c r="BG154" s="60"/>
      <c r="BH154" s="237">
        <f>AM154*BF154</f>
        <v>0</v>
      </c>
      <c r="BI154" s="60"/>
      <c r="BJ154" s="293" t="s">
        <v>111</v>
      </c>
      <c r="BK154" s="329">
        <v>0</v>
      </c>
      <c r="BL154" s="60"/>
      <c r="BM154" s="237">
        <f>AM154*BK154</f>
        <v>0</v>
      </c>
      <c r="BN154" s="60"/>
      <c r="BO154" s="293" t="s">
        <v>111</v>
      </c>
      <c r="BP154" s="329">
        <v>0</v>
      </c>
      <c r="BQ154" s="60"/>
      <c r="BR154" s="237">
        <f>AM154*BP154</f>
        <v>0</v>
      </c>
      <c r="BS154" s="60"/>
      <c r="BT154" s="293" t="s">
        <v>111</v>
      </c>
      <c r="BU154" s="329">
        <v>0</v>
      </c>
      <c r="BV154" s="60"/>
      <c r="BW154" s="237">
        <f>AM154*BU154</f>
        <v>0</v>
      </c>
      <c r="BX154" s="60"/>
      <c r="BY154" s="293" t="s">
        <v>111</v>
      </c>
      <c r="BZ154" s="329">
        <v>0</v>
      </c>
      <c r="CA154" s="60"/>
      <c r="CB154" s="237">
        <f>AM154*BZ154</f>
        <v>0</v>
      </c>
      <c r="CD154" s="293" t="s">
        <v>111</v>
      </c>
      <c r="CE154" s="329">
        <v>0</v>
      </c>
      <c r="CF154" s="60"/>
      <c r="CG154" s="237">
        <f>AM154*CE154</f>
        <v>0</v>
      </c>
      <c r="CH154" s="60"/>
      <c r="CI154" s="293" t="s">
        <v>111</v>
      </c>
      <c r="CJ154" s="329">
        <v>0</v>
      </c>
      <c r="CK154" s="60"/>
      <c r="CL154" s="237">
        <f>AM154*CJ154</f>
        <v>0</v>
      </c>
      <c r="CM154" s="60"/>
      <c r="CN154" s="293" t="s">
        <v>111</v>
      </c>
      <c r="CO154" s="329">
        <v>0</v>
      </c>
      <c r="CP154" s="60"/>
      <c r="CQ154" s="237">
        <f>AM154*CO154</f>
        <v>0</v>
      </c>
      <c r="CR154" s="60"/>
      <c r="CS154" s="293" t="s">
        <v>111</v>
      </c>
      <c r="CT154" s="329">
        <v>0</v>
      </c>
      <c r="CU154" s="60"/>
      <c r="CV154" s="237">
        <f>AM154*CT154</f>
        <v>0</v>
      </c>
      <c r="CW154" s="60"/>
      <c r="CZ154" s="62"/>
      <c r="DA154" s="70"/>
      <c r="DB154" s="70"/>
      <c r="DC154" s="70"/>
      <c r="DD154" s="70"/>
      <c r="DE154" s="114"/>
      <c r="DF154" s="114"/>
      <c r="DG154" s="114"/>
      <c r="DH154" s="72"/>
      <c r="DI154" s="75"/>
      <c r="DJ154" s="114"/>
      <c r="DK154" s="70"/>
      <c r="DL154" s="114"/>
      <c r="DM154" s="70"/>
      <c r="DN154" s="70"/>
      <c r="DO154" s="70"/>
      <c r="DP154" s="70"/>
    </row>
    <row r="155" spans="1:120" x14ac:dyDescent="0.3">
      <c r="A155" s="51">
        <f t="shared" si="14"/>
        <v>15</v>
      </c>
      <c r="B155" s="60" t="s">
        <v>110</v>
      </c>
      <c r="C155" s="293" t="s">
        <v>182</v>
      </c>
      <c r="D155" s="165">
        <v>2.5000000000000001E-2</v>
      </c>
      <c r="E155" s="408">
        <v>0.1</v>
      </c>
      <c r="F155" s="61" t="s">
        <v>178</v>
      </c>
      <c r="G155" s="61"/>
      <c r="H155" s="70" t="s">
        <v>165</v>
      </c>
      <c r="I155" s="70" t="s">
        <v>97</v>
      </c>
      <c r="J155" s="70" t="s">
        <v>179</v>
      </c>
      <c r="K155" s="114" t="s">
        <v>172</v>
      </c>
      <c r="L155" s="114"/>
      <c r="M155" s="60" t="s">
        <v>162</v>
      </c>
      <c r="N155" s="70"/>
      <c r="O155" s="60" t="s">
        <v>174</v>
      </c>
      <c r="P155" s="60" t="s">
        <v>177</v>
      </c>
      <c r="Q155" s="70" t="s">
        <v>167</v>
      </c>
      <c r="R155" s="70" t="s">
        <v>0</v>
      </c>
      <c r="S155" s="237"/>
      <c r="T155" s="237"/>
      <c r="U155" s="237"/>
      <c r="V155" s="70" t="s">
        <v>166</v>
      </c>
      <c r="W155" s="62" t="s">
        <v>164</v>
      </c>
      <c r="Y155" s="114"/>
      <c r="Z155" s="315"/>
      <c r="AA155" s="316">
        <f t="shared" si="13"/>
        <v>15</v>
      </c>
      <c r="AB155" s="60" t="s">
        <v>110</v>
      </c>
      <c r="AC155" s="165">
        <f t="shared" si="9"/>
        <v>2.5000000000000001E-2</v>
      </c>
      <c r="AD155" s="405">
        <f t="shared" si="10"/>
        <v>0.1</v>
      </c>
      <c r="AF155" s="293"/>
      <c r="AG155" s="293"/>
      <c r="AH155" s="293"/>
      <c r="AI155" s="293">
        <v>1</v>
      </c>
      <c r="AJ155" s="293">
        <v>0.5</v>
      </c>
      <c r="AK155" s="293">
        <v>0.25</v>
      </c>
      <c r="AL155" s="139" t="s">
        <v>110</v>
      </c>
      <c r="AM155" s="129">
        <f t="shared" si="11"/>
        <v>6.2500000000000003E-3</v>
      </c>
      <c r="AN155" s="293"/>
      <c r="AO155" s="60"/>
      <c r="AP155" s="60" t="s">
        <v>110</v>
      </c>
      <c r="AQ155" s="329">
        <v>1</v>
      </c>
      <c r="AR155" s="60"/>
      <c r="AS155" s="237">
        <f>AM155*AQ155</f>
        <v>6.2500000000000003E-3</v>
      </c>
      <c r="AT155" s="60"/>
      <c r="AU155" s="60" t="s">
        <v>110</v>
      </c>
      <c r="AV155" s="329">
        <v>1</v>
      </c>
      <c r="AW155" s="60"/>
      <c r="AX155" s="237">
        <f>AM155*AV155</f>
        <v>6.2500000000000003E-3</v>
      </c>
      <c r="AY155" s="60"/>
      <c r="AZ155" s="60" t="s">
        <v>110</v>
      </c>
      <c r="BA155" s="329">
        <v>1</v>
      </c>
      <c r="BB155" s="60"/>
      <c r="BC155" s="237">
        <f>AM155*BA155</f>
        <v>6.2500000000000003E-3</v>
      </c>
      <c r="BD155" s="60"/>
      <c r="BE155" s="60" t="s">
        <v>110</v>
      </c>
      <c r="BF155" s="329">
        <v>1</v>
      </c>
      <c r="BG155" s="60"/>
      <c r="BH155" s="237">
        <f>AM155*BF155</f>
        <v>6.2500000000000003E-3</v>
      </c>
      <c r="BI155" s="60"/>
      <c r="BJ155" s="60" t="s">
        <v>110</v>
      </c>
      <c r="BK155" s="329">
        <v>1</v>
      </c>
      <c r="BL155" s="60"/>
      <c r="BM155" s="237">
        <f>AM155*BK155</f>
        <v>6.2500000000000003E-3</v>
      </c>
      <c r="BN155" s="60"/>
      <c r="BO155" s="60" t="s">
        <v>110</v>
      </c>
      <c r="BP155" s="329">
        <v>1</v>
      </c>
      <c r="BQ155" s="60"/>
      <c r="BR155" s="237">
        <f>AM155*BP155</f>
        <v>6.2500000000000003E-3</v>
      </c>
      <c r="BS155" s="60"/>
      <c r="BT155" s="60" t="s">
        <v>110</v>
      </c>
      <c r="BU155" s="329">
        <v>1</v>
      </c>
      <c r="BV155" s="60"/>
      <c r="BW155" s="237">
        <f>AM155*BU155</f>
        <v>6.2500000000000003E-3</v>
      </c>
      <c r="BX155" s="60"/>
      <c r="BY155" s="60" t="s">
        <v>110</v>
      </c>
      <c r="BZ155" s="329">
        <v>1</v>
      </c>
      <c r="CA155" s="60"/>
      <c r="CB155" s="237">
        <f>AM155*BZ155</f>
        <v>6.2500000000000003E-3</v>
      </c>
      <c r="CD155" s="60" t="s">
        <v>110</v>
      </c>
      <c r="CE155" s="329">
        <v>1</v>
      </c>
      <c r="CF155" s="60"/>
      <c r="CG155" s="237">
        <f>AM155*CE155</f>
        <v>6.2500000000000003E-3</v>
      </c>
      <c r="CH155" s="60"/>
      <c r="CI155" s="60" t="s">
        <v>110</v>
      </c>
      <c r="CJ155" s="329">
        <v>1</v>
      </c>
      <c r="CK155" s="60"/>
      <c r="CL155" s="237">
        <f>AM155*CJ155</f>
        <v>6.2500000000000003E-3</v>
      </c>
      <c r="CM155" s="60"/>
      <c r="CN155" s="60" t="s">
        <v>110</v>
      </c>
      <c r="CO155" s="329">
        <v>1</v>
      </c>
      <c r="CP155" s="60"/>
      <c r="CQ155" s="237">
        <f>AM155*CO155</f>
        <v>6.2500000000000003E-3</v>
      </c>
      <c r="CR155" s="60"/>
      <c r="CS155" s="60" t="s">
        <v>110</v>
      </c>
      <c r="CT155" s="329">
        <v>1</v>
      </c>
      <c r="CU155" s="60"/>
      <c r="CV155" s="237">
        <f>AM155*CT155</f>
        <v>6.2500000000000003E-3</v>
      </c>
      <c r="CW155" s="60"/>
      <c r="CZ155" s="62"/>
      <c r="DA155" s="70"/>
      <c r="DB155" s="70"/>
      <c r="DC155" s="70"/>
      <c r="DD155" s="70"/>
      <c r="DE155" s="114"/>
      <c r="DF155" s="114"/>
      <c r="DG155" s="114"/>
      <c r="DH155" s="72"/>
      <c r="DI155" s="75"/>
      <c r="DJ155" s="114"/>
      <c r="DK155" s="70"/>
      <c r="DL155" s="114"/>
      <c r="DM155" s="70"/>
      <c r="DN155" s="70"/>
      <c r="DO155" s="70"/>
      <c r="DP155" s="70"/>
    </row>
    <row r="156" spans="1:120" x14ac:dyDescent="0.3">
      <c r="A156" s="51">
        <f t="shared" si="14"/>
        <v>16</v>
      </c>
      <c r="B156" s="60" t="s">
        <v>206</v>
      </c>
      <c r="C156" s="293" t="s">
        <v>182</v>
      </c>
      <c r="D156" s="165">
        <v>2.5000000000000001E-2</v>
      </c>
      <c r="E156" s="408">
        <v>0.25</v>
      </c>
      <c r="F156" s="61" t="s">
        <v>178</v>
      </c>
      <c r="G156" s="61"/>
      <c r="H156" s="70" t="s">
        <v>165</v>
      </c>
      <c r="I156" s="70" t="s">
        <v>97</v>
      </c>
      <c r="J156" s="70" t="s">
        <v>179</v>
      </c>
      <c r="K156" s="114" t="s">
        <v>172</v>
      </c>
      <c r="L156" s="114"/>
      <c r="M156" s="60" t="s">
        <v>162</v>
      </c>
      <c r="N156" s="70"/>
      <c r="O156" s="60" t="s">
        <v>174</v>
      </c>
      <c r="P156" s="60" t="s">
        <v>177</v>
      </c>
      <c r="Q156" s="70" t="s">
        <v>167</v>
      </c>
      <c r="R156" s="70" t="s">
        <v>0</v>
      </c>
      <c r="S156" s="237"/>
      <c r="T156" s="237"/>
      <c r="U156" s="237"/>
      <c r="V156" s="70" t="s">
        <v>166</v>
      </c>
      <c r="W156" s="62" t="s">
        <v>164</v>
      </c>
      <c r="Y156" s="114"/>
      <c r="Z156" s="315"/>
      <c r="AA156" s="316">
        <f t="shared" si="13"/>
        <v>16</v>
      </c>
      <c r="AB156" s="60" t="s">
        <v>206</v>
      </c>
      <c r="AC156" s="165">
        <f t="shared" si="9"/>
        <v>2.5000000000000001E-2</v>
      </c>
      <c r="AD156" s="405">
        <f t="shared" si="10"/>
        <v>0.25</v>
      </c>
      <c r="AE156" s="166"/>
      <c r="AF156" s="293"/>
      <c r="AG156" s="293"/>
      <c r="AH156" s="293"/>
      <c r="AI156" s="293">
        <v>1</v>
      </c>
      <c r="AJ156" s="293">
        <v>0.5</v>
      </c>
      <c r="AK156" s="293">
        <v>0.25</v>
      </c>
      <c r="AL156" s="139" t="s">
        <v>206</v>
      </c>
      <c r="AM156" s="129">
        <f t="shared" si="11"/>
        <v>6.2500000000000003E-3</v>
      </c>
      <c r="AN156" s="293"/>
      <c r="AO156" s="60"/>
      <c r="AP156" s="60" t="s">
        <v>206</v>
      </c>
      <c r="AQ156" s="329">
        <v>0</v>
      </c>
      <c r="AR156" s="60"/>
      <c r="AS156" s="237">
        <f>AM156*AQ156</f>
        <v>0</v>
      </c>
      <c r="AT156" s="60"/>
      <c r="AU156" s="60" t="s">
        <v>206</v>
      </c>
      <c r="AV156" s="329">
        <v>0</v>
      </c>
      <c r="AW156" s="60"/>
      <c r="AX156" s="237">
        <f>AM156*AV156</f>
        <v>0</v>
      </c>
      <c r="AY156" s="60"/>
      <c r="AZ156" s="60" t="s">
        <v>206</v>
      </c>
      <c r="BA156" s="329">
        <v>0</v>
      </c>
      <c r="BB156" s="60"/>
      <c r="BC156" s="237">
        <f>AM156*BA156</f>
        <v>0</v>
      </c>
      <c r="BD156" s="60"/>
      <c r="BE156" s="60" t="s">
        <v>206</v>
      </c>
      <c r="BF156" s="329">
        <v>0</v>
      </c>
      <c r="BG156" s="60"/>
      <c r="BH156" s="237">
        <f>AM156*BF156</f>
        <v>0</v>
      </c>
      <c r="BI156" s="60"/>
      <c r="BJ156" s="60" t="s">
        <v>206</v>
      </c>
      <c r="BK156" s="329">
        <v>0</v>
      </c>
      <c r="BL156" s="60"/>
      <c r="BM156" s="237">
        <f>AM156*BK156</f>
        <v>0</v>
      </c>
      <c r="BN156" s="60"/>
      <c r="BO156" s="60" t="s">
        <v>206</v>
      </c>
      <c r="BP156" s="329">
        <v>0</v>
      </c>
      <c r="BQ156" s="60"/>
      <c r="BR156" s="237">
        <f>AM156*BP156</f>
        <v>0</v>
      </c>
      <c r="BS156" s="60"/>
      <c r="BT156" s="60" t="s">
        <v>206</v>
      </c>
      <c r="BU156" s="329">
        <v>0</v>
      </c>
      <c r="BV156" s="60"/>
      <c r="BW156" s="237">
        <f>AM156*BU156</f>
        <v>0</v>
      </c>
      <c r="BX156" s="60"/>
      <c r="BY156" s="60" t="s">
        <v>206</v>
      </c>
      <c r="BZ156" s="329">
        <v>0</v>
      </c>
      <c r="CA156" s="60"/>
      <c r="CB156" s="237">
        <f>AM156*BZ156</f>
        <v>0</v>
      </c>
      <c r="CD156" s="60" t="s">
        <v>206</v>
      </c>
      <c r="CE156" s="329">
        <v>0</v>
      </c>
      <c r="CF156" s="60"/>
      <c r="CG156" s="237">
        <f>AM156*CE156</f>
        <v>0</v>
      </c>
      <c r="CH156" s="60"/>
      <c r="CI156" s="60" t="s">
        <v>206</v>
      </c>
      <c r="CJ156" s="329">
        <v>0.5</v>
      </c>
      <c r="CK156" s="60"/>
      <c r="CL156" s="237">
        <f>AM156*CJ156</f>
        <v>3.1250000000000002E-3</v>
      </c>
      <c r="CM156" s="60"/>
      <c r="CN156" s="60" t="s">
        <v>206</v>
      </c>
      <c r="CO156" s="329">
        <v>1</v>
      </c>
      <c r="CP156" s="60"/>
      <c r="CQ156" s="237">
        <f>AM156*CO156</f>
        <v>6.2500000000000003E-3</v>
      </c>
      <c r="CR156" s="60"/>
      <c r="CS156" s="60" t="s">
        <v>206</v>
      </c>
      <c r="CT156" s="329">
        <v>1</v>
      </c>
      <c r="CU156" s="60"/>
      <c r="CV156" s="237">
        <f>AM156*CT156</f>
        <v>6.2500000000000003E-3</v>
      </c>
      <c r="CW156" s="60"/>
      <c r="CZ156" s="62"/>
      <c r="DA156" s="70"/>
      <c r="DB156" s="70"/>
      <c r="DC156" s="70"/>
      <c r="DD156" s="70"/>
      <c r="DE156" s="114"/>
      <c r="DF156" s="114"/>
      <c r="DG156" s="114"/>
      <c r="DH156" s="72"/>
      <c r="DI156" s="75"/>
      <c r="DJ156" s="114"/>
      <c r="DK156" s="70"/>
      <c r="DL156" s="114"/>
      <c r="DM156" s="70"/>
      <c r="DN156" s="70"/>
      <c r="DO156" s="70"/>
      <c r="DP156" s="70"/>
    </row>
    <row r="157" spans="1:120" x14ac:dyDescent="0.3">
      <c r="A157" s="51">
        <f t="shared" si="14"/>
        <v>17</v>
      </c>
      <c r="B157" s="293" t="s">
        <v>205</v>
      </c>
      <c r="C157" s="293" t="s">
        <v>182</v>
      </c>
      <c r="D157" s="165">
        <v>0.05</v>
      </c>
      <c r="E157" s="408">
        <v>0.15</v>
      </c>
      <c r="F157" s="61"/>
      <c r="G157" s="61"/>
      <c r="H157" s="70" t="s">
        <v>165</v>
      </c>
      <c r="I157" s="70" t="s">
        <v>97</v>
      </c>
      <c r="J157" s="70" t="s">
        <v>179</v>
      </c>
      <c r="K157" s="114" t="s">
        <v>172</v>
      </c>
      <c r="L157" s="114"/>
      <c r="M157" s="60" t="s">
        <v>162</v>
      </c>
      <c r="N157" s="70"/>
      <c r="O157" s="60" t="s">
        <v>174</v>
      </c>
      <c r="P157" s="60" t="s">
        <v>177</v>
      </c>
      <c r="Q157" s="70" t="s">
        <v>167</v>
      </c>
      <c r="R157" s="70" t="s">
        <v>0</v>
      </c>
      <c r="S157" s="237"/>
      <c r="T157" s="237"/>
      <c r="U157" s="237"/>
      <c r="V157" s="70"/>
      <c r="W157" s="62" t="s">
        <v>164</v>
      </c>
      <c r="Y157" s="114"/>
      <c r="Z157" s="315"/>
      <c r="AA157" s="316">
        <f t="shared" si="13"/>
        <v>17</v>
      </c>
      <c r="AB157" s="293" t="s">
        <v>205</v>
      </c>
      <c r="AC157" s="165">
        <f t="shared" si="9"/>
        <v>0.05</v>
      </c>
      <c r="AD157" s="405">
        <f t="shared" si="10"/>
        <v>0.15</v>
      </c>
      <c r="AE157" s="166"/>
      <c r="AF157" s="129"/>
      <c r="AG157" s="129"/>
      <c r="AH157" s="129"/>
      <c r="AI157" s="293">
        <v>1</v>
      </c>
      <c r="AJ157" s="293">
        <v>0.5</v>
      </c>
      <c r="AK157" s="293">
        <v>0.25</v>
      </c>
      <c r="AL157" s="315" t="s">
        <v>205</v>
      </c>
      <c r="AM157" s="129">
        <f t="shared" si="11"/>
        <v>1.2500000000000001E-2</v>
      </c>
      <c r="AN157" s="293"/>
      <c r="AO157" s="60"/>
      <c r="AP157" s="293" t="s">
        <v>205</v>
      </c>
      <c r="AQ157" s="329">
        <v>0</v>
      </c>
      <c r="AR157" s="60"/>
      <c r="AS157" s="237">
        <f>AM157*AQ157</f>
        <v>0</v>
      </c>
      <c r="AT157" s="60"/>
      <c r="AU157" s="293" t="s">
        <v>205</v>
      </c>
      <c r="AV157" s="329">
        <v>0</v>
      </c>
      <c r="AW157" s="60"/>
      <c r="AX157" s="237">
        <f>AM157*AV157</f>
        <v>0</v>
      </c>
      <c r="AY157" s="60"/>
      <c r="AZ157" s="293" t="s">
        <v>205</v>
      </c>
      <c r="BA157" s="329">
        <v>0</v>
      </c>
      <c r="BB157" s="60"/>
      <c r="BC157" s="237">
        <f>AM157*BA157</f>
        <v>0</v>
      </c>
      <c r="BD157" s="60"/>
      <c r="BE157" s="293" t="s">
        <v>205</v>
      </c>
      <c r="BF157" s="329">
        <v>0</v>
      </c>
      <c r="BG157" s="60"/>
      <c r="BH157" s="237">
        <f>AM157*BF157</f>
        <v>0</v>
      </c>
      <c r="BI157" s="60"/>
      <c r="BJ157" s="293" t="s">
        <v>205</v>
      </c>
      <c r="BK157" s="329">
        <v>0</v>
      </c>
      <c r="BL157" s="60"/>
      <c r="BM157" s="237">
        <f>AM157*BK157</f>
        <v>0</v>
      </c>
      <c r="BN157" s="60"/>
      <c r="BO157" s="293" t="s">
        <v>205</v>
      </c>
      <c r="BP157" s="329">
        <v>0</v>
      </c>
      <c r="BQ157" s="60"/>
      <c r="BR157" s="237">
        <f>AM157*BP157</f>
        <v>0</v>
      </c>
      <c r="BS157" s="60"/>
      <c r="BT157" s="293" t="s">
        <v>205</v>
      </c>
      <c r="BU157" s="329">
        <v>0</v>
      </c>
      <c r="BV157" s="60"/>
      <c r="BW157" s="237">
        <f>AM157*BU157</f>
        <v>0</v>
      </c>
      <c r="BX157" s="60"/>
      <c r="BY157" s="293" t="s">
        <v>205</v>
      </c>
      <c r="BZ157" s="329">
        <v>0</v>
      </c>
      <c r="CA157" s="60"/>
      <c r="CB157" s="237">
        <f>AM157*BZ157</f>
        <v>0</v>
      </c>
      <c r="CD157" s="293" t="s">
        <v>205</v>
      </c>
      <c r="CE157" s="329">
        <v>0.25</v>
      </c>
      <c r="CF157" s="60"/>
      <c r="CG157" s="237">
        <f>AM157*CE157</f>
        <v>3.1250000000000002E-3</v>
      </c>
      <c r="CH157" s="60"/>
      <c r="CI157" s="293" t="s">
        <v>205</v>
      </c>
      <c r="CJ157" s="329">
        <v>0.5</v>
      </c>
      <c r="CK157" s="60"/>
      <c r="CL157" s="237">
        <f>AM157*CJ157</f>
        <v>6.2500000000000003E-3</v>
      </c>
      <c r="CM157" s="60"/>
      <c r="CN157" s="293" t="s">
        <v>205</v>
      </c>
      <c r="CO157" s="329">
        <v>0.75</v>
      </c>
      <c r="CP157" s="60"/>
      <c r="CQ157" s="237">
        <f>AM157*CO157</f>
        <v>9.3750000000000014E-3</v>
      </c>
      <c r="CR157" s="60"/>
      <c r="CS157" s="293" t="s">
        <v>205</v>
      </c>
      <c r="CT157" s="329">
        <v>1</v>
      </c>
      <c r="CU157" s="60"/>
      <c r="CV157" s="237">
        <f>AM157*CT157</f>
        <v>1.2500000000000001E-2</v>
      </c>
      <c r="CW157" s="60"/>
      <c r="CZ157" s="62"/>
      <c r="DA157" s="70"/>
      <c r="DB157" s="70"/>
      <c r="DC157" s="70"/>
      <c r="DD157" s="70"/>
      <c r="DE157" s="114"/>
      <c r="DF157" s="114"/>
      <c r="DG157" s="114"/>
      <c r="DH157" s="72"/>
      <c r="DI157" s="75"/>
      <c r="DJ157" s="114"/>
      <c r="DK157" s="70"/>
      <c r="DL157" s="114"/>
      <c r="DM157" s="70"/>
      <c r="DN157" s="70"/>
      <c r="DO157" s="70"/>
      <c r="DP157" s="70"/>
    </row>
    <row r="158" spans="1:120" x14ac:dyDescent="0.3">
      <c r="A158" s="51">
        <f t="shared" si="14"/>
        <v>18</v>
      </c>
      <c r="B158" s="293" t="s">
        <v>94</v>
      </c>
      <c r="C158" s="293" t="s">
        <v>182</v>
      </c>
      <c r="D158" s="165">
        <v>0.05</v>
      </c>
      <c r="E158" s="408">
        <v>0.1</v>
      </c>
      <c r="F158" s="61"/>
      <c r="G158" s="61"/>
      <c r="H158" s="70" t="s">
        <v>165</v>
      </c>
      <c r="I158" s="70" t="s">
        <v>97</v>
      </c>
      <c r="J158" s="70" t="s">
        <v>179</v>
      </c>
      <c r="K158" s="114" t="s">
        <v>172</v>
      </c>
      <c r="L158" s="114"/>
      <c r="M158" s="60" t="s">
        <v>162</v>
      </c>
      <c r="N158" s="70"/>
      <c r="O158" s="60"/>
      <c r="P158" s="60"/>
      <c r="Q158" s="70" t="s">
        <v>167</v>
      </c>
      <c r="R158" s="70" t="s">
        <v>0</v>
      </c>
      <c r="S158" s="237"/>
      <c r="T158" s="237"/>
      <c r="U158" s="237"/>
      <c r="V158" s="70" t="s">
        <v>166</v>
      </c>
      <c r="W158" s="62" t="s">
        <v>164</v>
      </c>
      <c r="Y158" s="114"/>
      <c r="Z158" s="315"/>
      <c r="AA158" s="316">
        <f t="shared" si="13"/>
        <v>18</v>
      </c>
      <c r="AB158" s="293" t="s">
        <v>94</v>
      </c>
      <c r="AC158" s="165">
        <f t="shared" si="9"/>
        <v>0.05</v>
      </c>
      <c r="AD158" s="405">
        <f t="shared" si="10"/>
        <v>0.1</v>
      </c>
      <c r="AE158" s="166"/>
      <c r="AF158" s="129"/>
      <c r="AG158" s="129"/>
      <c r="AH158" s="129"/>
      <c r="AI158" s="293">
        <v>1</v>
      </c>
      <c r="AJ158" s="293">
        <v>0.5</v>
      </c>
      <c r="AK158" s="293">
        <v>0.25</v>
      </c>
      <c r="AL158" s="315" t="s">
        <v>94</v>
      </c>
      <c r="AM158" s="129">
        <f t="shared" si="11"/>
        <v>1.2500000000000001E-2</v>
      </c>
      <c r="AN158" s="293"/>
      <c r="AO158" s="60"/>
      <c r="AP158" s="293" t="s">
        <v>94</v>
      </c>
      <c r="AQ158" s="329">
        <v>1</v>
      </c>
      <c r="AR158" s="60"/>
      <c r="AS158" s="237">
        <f>AM158*AQ158</f>
        <v>1.2500000000000001E-2</v>
      </c>
      <c r="AT158" s="60"/>
      <c r="AU158" s="293" t="s">
        <v>94</v>
      </c>
      <c r="AV158" s="329">
        <v>1</v>
      </c>
      <c r="AW158" s="60"/>
      <c r="AX158" s="237">
        <f>AM158*AV158</f>
        <v>1.2500000000000001E-2</v>
      </c>
      <c r="AY158" s="60"/>
      <c r="AZ158" s="293" t="s">
        <v>94</v>
      </c>
      <c r="BA158" s="329">
        <v>1</v>
      </c>
      <c r="BB158" s="60"/>
      <c r="BC158" s="237">
        <f>AM158*BA158</f>
        <v>1.2500000000000001E-2</v>
      </c>
      <c r="BD158" s="60"/>
      <c r="BE158" s="293" t="s">
        <v>94</v>
      </c>
      <c r="BF158" s="329">
        <v>1</v>
      </c>
      <c r="BG158" s="60"/>
      <c r="BH158" s="237">
        <f>AM158*BF158</f>
        <v>1.2500000000000001E-2</v>
      </c>
      <c r="BI158" s="60"/>
      <c r="BJ158" s="293" t="s">
        <v>94</v>
      </c>
      <c r="BK158" s="329">
        <v>1</v>
      </c>
      <c r="BL158" s="60"/>
      <c r="BM158" s="237">
        <f>AM158*BK158</f>
        <v>1.2500000000000001E-2</v>
      </c>
      <c r="BN158" s="60"/>
      <c r="BO158" s="293" t="s">
        <v>94</v>
      </c>
      <c r="BP158" s="329">
        <v>1</v>
      </c>
      <c r="BQ158" s="60"/>
      <c r="BR158" s="237">
        <f>AM158*BP158</f>
        <v>1.2500000000000001E-2</v>
      </c>
      <c r="BS158" s="60"/>
      <c r="BT158" s="293" t="s">
        <v>94</v>
      </c>
      <c r="BU158" s="329">
        <v>1</v>
      </c>
      <c r="BV158" s="60"/>
      <c r="BW158" s="237">
        <f>AM158*BU158</f>
        <v>1.2500000000000001E-2</v>
      </c>
      <c r="BX158" s="60"/>
      <c r="BY158" s="293" t="s">
        <v>94</v>
      </c>
      <c r="BZ158" s="329">
        <v>1</v>
      </c>
      <c r="CA158" s="60"/>
      <c r="CB158" s="237">
        <f>AM158*BZ158</f>
        <v>1.2500000000000001E-2</v>
      </c>
      <c r="CD158" s="293" t="s">
        <v>94</v>
      </c>
      <c r="CE158" s="329">
        <v>1</v>
      </c>
      <c r="CF158" s="60"/>
      <c r="CG158" s="237">
        <f>AM158*CE158</f>
        <v>1.2500000000000001E-2</v>
      </c>
      <c r="CH158" s="60"/>
      <c r="CI158" s="293" t="s">
        <v>94</v>
      </c>
      <c r="CJ158" s="329">
        <v>1</v>
      </c>
      <c r="CK158" s="60"/>
      <c r="CL158" s="237">
        <f>AM158*CJ158</f>
        <v>1.2500000000000001E-2</v>
      </c>
      <c r="CM158" s="60"/>
      <c r="CN158" s="293" t="s">
        <v>94</v>
      </c>
      <c r="CO158" s="329">
        <v>1</v>
      </c>
      <c r="CP158" s="60"/>
      <c r="CQ158" s="237">
        <f>AM158*CO158</f>
        <v>1.2500000000000001E-2</v>
      </c>
      <c r="CR158" s="60"/>
      <c r="CS158" s="293" t="s">
        <v>94</v>
      </c>
      <c r="CT158" s="329">
        <v>1</v>
      </c>
      <c r="CU158" s="60"/>
      <c r="CV158" s="237">
        <f>AM158*CT158</f>
        <v>1.2500000000000001E-2</v>
      </c>
      <c r="CW158" s="60"/>
      <c r="CZ158" s="62"/>
      <c r="DA158" s="70"/>
      <c r="DB158" s="70"/>
      <c r="DC158" s="70"/>
      <c r="DD158" s="70"/>
      <c r="DE158" s="114"/>
      <c r="DF158" s="114"/>
      <c r="DG158" s="114"/>
      <c r="DH158" s="72"/>
      <c r="DI158" s="75"/>
      <c r="DJ158" s="114"/>
      <c r="DK158" s="70"/>
      <c r="DL158" s="114"/>
      <c r="DM158" s="70"/>
      <c r="DN158" s="70"/>
      <c r="DO158" s="70"/>
      <c r="DP158" s="70"/>
    </row>
    <row r="159" spans="1:120" x14ac:dyDescent="0.3">
      <c r="A159" s="51">
        <f t="shared" si="14"/>
        <v>19</v>
      </c>
      <c r="B159" s="293" t="s">
        <v>102</v>
      </c>
      <c r="C159" s="293" t="s">
        <v>170</v>
      </c>
      <c r="D159" s="165">
        <f>CB158</f>
        <v>1.2500000000000001E-2</v>
      </c>
      <c r="E159" s="408">
        <v>0.1</v>
      </c>
      <c r="F159" s="61"/>
      <c r="G159" s="61"/>
      <c r="H159" s="70"/>
      <c r="I159" s="70" t="s">
        <v>97</v>
      </c>
      <c r="J159" s="70"/>
      <c r="K159" s="114"/>
      <c r="L159" s="114"/>
      <c r="M159" s="60" t="s">
        <v>162</v>
      </c>
      <c r="N159" s="70"/>
      <c r="O159" s="60"/>
      <c r="P159" s="60"/>
      <c r="Q159" s="70"/>
      <c r="R159" s="70" t="s">
        <v>0</v>
      </c>
      <c r="S159" s="237"/>
      <c r="T159" s="237"/>
      <c r="U159" s="237"/>
      <c r="V159" s="70" t="s">
        <v>166</v>
      </c>
      <c r="W159" s="62" t="s">
        <v>164</v>
      </c>
      <c r="Y159" s="114"/>
      <c r="Z159" s="315"/>
      <c r="AA159" s="316">
        <f t="shared" si="13"/>
        <v>19</v>
      </c>
      <c r="AB159" s="293" t="s">
        <v>102</v>
      </c>
      <c r="AC159" s="165">
        <f t="shared" si="9"/>
        <v>1.2500000000000001E-2</v>
      </c>
      <c r="AD159" s="405">
        <f t="shared" si="10"/>
        <v>0.1</v>
      </c>
      <c r="AE159" s="166"/>
      <c r="AF159" s="293"/>
      <c r="AG159" s="293"/>
      <c r="AH159" s="293"/>
      <c r="AI159" s="293">
        <v>1</v>
      </c>
      <c r="AJ159" s="293">
        <v>0.5</v>
      </c>
      <c r="AK159" s="293">
        <v>0</v>
      </c>
      <c r="AL159" s="315" t="s">
        <v>102</v>
      </c>
      <c r="AM159" s="129">
        <f t="shared" si="11"/>
        <v>0</v>
      </c>
      <c r="AN159" s="293"/>
      <c r="AO159" s="60"/>
      <c r="AP159" s="293" t="s">
        <v>102</v>
      </c>
      <c r="AQ159" s="329">
        <v>0</v>
      </c>
      <c r="AR159" s="60"/>
      <c r="AS159" s="237">
        <f>AM159*AQ159</f>
        <v>0</v>
      </c>
      <c r="AT159" s="60"/>
      <c r="AU159" s="293" t="s">
        <v>102</v>
      </c>
      <c r="AV159" s="329">
        <v>0</v>
      </c>
      <c r="AW159" s="60"/>
      <c r="AX159" s="237">
        <f>AM159*AV159</f>
        <v>0</v>
      </c>
      <c r="AY159" s="60"/>
      <c r="AZ159" s="293" t="s">
        <v>102</v>
      </c>
      <c r="BA159" s="329">
        <v>0</v>
      </c>
      <c r="BB159" s="60"/>
      <c r="BC159" s="237">
        <f>AM159*BA159</f>
        <v>0</v>
      </c>
      <c r="BD159" s="60"/>
      <c r="BE159" s="293" t="s">
        <v>102</v>
      </c>
      <c r="BF159" s="329">
        <v>0</v>
      </c>
      <c r="BG159" s="60"/>
      <c r="BH159" s="237">
        <f>AM159*BF159</f>
        <v>0</v>
      </c>
      <c r="BI159" s="60"/>
      <c r="BJ159" s="293" t="s">
        <v>102</v>
      </c>
      <c r="BK159" s="329">
        <v>0</v>
      </c>
      <c r="BL159" s="60"/>
      <c r="BM159" s="237">
        <f>AM159*BK159</f>
        <v>0</v>
      </c>
      <c r="BN159" s="60"/>
      <c r="BO159" s="293" t="s">
        <v>102</v>
      </c>
      <c r="BP159" s="329">
        <v>0</v>
      </c>
      <c r="BQ159" s="60"/>
      <c r="BR159" s="237">
        <f>AM159*BP159</f>
        <v>0</v>
      </c>
      <c r="BS159" s="60"/>
      <c r="BT159" s="293" t="s">
        <v>102</v>
      </c>
      <c r="BU159" s="329">
        <v>0</v>
      </c>
      <c r="BV159" s="60"/>
      <c r="BW159" s="237">
        <f>AM159*BU159</f>
        <v>0</v>
      </c>
      <c r="BX159" s="60"/>
      <c r="BY159" s="293" t="s">
        <v>102</v>
      </c>
      <c r="BZ159" s="329">
        <v>0</v>
      </c>
      <c r="CA159" s="60"/>
      <c r="CB159" s="237">
        <f>AM159*BZ159</f>
        <v>0</v>
      </c>
      <c r="CD159" s="293" t="s">
        <v>102</v>
      </c>
      <c r="CE159" s="329">
        <v>0</v>
      </c>
      <c r="CF159" s="60"/>
      <c r="CG159" s="237">
        <f>AM159*CE159</f>
        <v>0</v>
      </c>
      <c r="CH159" s="60"/>
      <c r="CI159" s="293" t="s">
        <v>102</v>
      </c>
      <c r="CJ159" s="329">
        <v>0</v>
      </c>
      <c r="CK159" s="60"/>
      <c r="CL159" s="237">
        <f>AM159*CJ159</f>
        <v>0</v>
      </c>
      <c r="CM159" s="60"/>
      <c r="CN159" s="293" t="s">
        <v>102</v>
      </c>
      <c r="CO159" s="329">
        <v>0</v>
      </c>
      <c r="CP159" s="60"/>
      <c r="CQ159" s="237">
        <f>AM159*CO159</f>
        <v>0</v>
      </c>
      <c r="CR159" s="60"/>
      <c r="CS159" s="293" t="s">
        <v>102</v>
      </c>
      <c r="CT159" s="329">
        <v>0</v>
      </c>
      <c r="CU159" s="60"/>
      <c r="CV159" s="237">
        <f>AM159*CT159</f>
        <v>0</v>
      </c>
      <c r="CW159" s="60"/>
      <c r="CZ159" s="62"/>
      <c r="DA159" s="70"/>
      <c r="DB159" s="70"/>
      <c r="DC159" s="70"/>
      <c r="DD159" s="70"/>
      <c r="DE159" s="114"/>
      <c r="DF159" s="114"/>
      <c r="DG159" s="114"/>
      <c r="DH159" s="72"/>
      <c r="DI159" s="75"/>
      <c r="DJ159" s="114"/>
      <c r="DK159" s="70"/>
      <c r="DL159" s="114"/>
      <c r="DM159" s="70"/>
      <c r="DN159" s="70"/>
      <c r="DO159" s="70"/>
      <c r="DP159" s="70"/>
    </row>
    <row r="160" spans="1:120" x14ac:dyDescent="0.3">
      <c r="A160" s="51">
        <f t="shared" si="14"/>
        <v>20</v>
      </c>
      <c r="B160" s="293" t="s">
        <v>99</v>
      </c>
      <c r="C160" s="293" t="s">
        <v>182</v>
      </c>
      <c r="D160" s="165">
        <v>0.05</v>
      </c>
      <c r="E160" s="408">
        <v>0.25</v>
      </c>
      <c r="F160" s="61" t="s">
        <v>178</v>
      </c>
      <c r="G160" s="61"/>
      <c r="H160" s="70" t="s">
        <v>165</v>
      </c>
      <c r="I160" s="70" t="s">
        <v>97</v>
      </c>
      <c r="J160" s="70"/>
      <c r="K160" s="114"/>
      <c r="L160" s="114"/>
      <c r="M160" s="60" t="s">
        <v>162</v>
      </c>
      <c r="N160" s="70" t="s">
        <v>169</v>
      </c>
      <c r="O160" s="60"/>
      <c r="P160" s="60" t="s">
        <v>177</v>
      </c>
      <c r="Q160" s="70"/>
      <c r="R160" s="70" t="s">
        <v>0</v>
      </c>
      <c r="S160" s="237"/>
      <c r="T160" s="237"/>
      <c r="U160" s="237"/>
      <c r="V160" s="70" t="s">
        <v>166</v>
      </c>
      <c r="W160" s="62"/>
      <c r="Y160" s="114"/>
      <c r="Z160" s="315"/>
      <c r="AA160" s="316">
        <f>AA159+1</f>
        <v>20</v>
      </c>
      <c r="AB160" s="293" t="s">
        <v>99</v>
      </c>
      <c r="AC160" s="165">
        <f>D160</f>
        <v>0.05</v>
      </c>
      <c r="AD160" s="405">
        <f>E160</f>
        <v>0.25</v>
      </c>
      <c r="AE160" s="166"/>
      <c r="AF160" s="129"/>
      <c r="AG160" s="129"/>
      <c r="AH160" s="129"/>
      <c r="AI160" s="293">
        <v>1</v>
      </c>
      <c r="AJ160" s="293">
        <v>0.5</v>
      </c>
      <c r="AK160" s="293">
        <v>0.25</v>
      </c>
      <c r="AL160" s="315" t="s">
        <v>99</v>
      </c>
      <c r="AM160" s="129">
        <f>AC160*AK160</f>
        <v>1.2500000000000001E-2</v>
      </c>
      <c r="AN160" s="129"/>
      <c r="AP160" s="293" t="s">
        <v>99</v>
      </c>
      <c r="AQ160" s="329">
        <v>0</v>
      </c>
      <c r="AR160" s="60"/>
      <c r="AS160" s="237">
        <f>AM160*AQ160</f>
        <v>0</v>
      </c>
      <c r="AU160" s="293" t="s">
        <v>99</v>
      </c>
      <c r="AV160" s="329">
        <v>0</v>
      </c>
      <c r="AW160" s="60"/>
      <c r="AX160" s="237">
        <f>AM160*AV160</f>
        <v>0</v>
      </c>
      <c r="AZ160" s="293" t="s">
        <v>99</v>
      </c>
      <c r="BA160" s="329">
        <v>0</v>
      </c>
      <c r="BB160" s="60"/>
      <c r="BC160" s="237">
        <f>AM160*BA160</f>
        <v>0</v>
      </c>
      <c r="BE160" s="293" t="s">
        <v>99</v>
      </c>
      <c r="BF160" s="329">
        <v>0</v>
      </c>
      <c r="BG160" s="60"/>
      <c r="BH160" s="237">
        <f>AM160*BF160</f>
        <v>0</v>
      </c>
      <c r="BJ160" s="293" t="s">
        <v>99</v>
      </c>
      <c r="BK160" s="329">
        <v>0</v>
      </c>
      <c r="BL160" s="60"/>
      <c r="BM160" s="237">
        <f>AM160*BK160</f>
        <v>0</v>
      </c>
      <c r="BO160" s="293" t="s">
        <v>99</v>
      </c>
      <c r="BP160" s="329">
        <v>0</v>
      </c>
      <c r="BQ160" s="60"/>
      <c r="BR160" s="237">
        <f>AM160*BP160</f>
        <v>0</v>
      </c>
      <c r="BT160" s="293" t="s">
        <v>99</v>
      </c>
      <c r="BU160" s="329">
        <v>0</v>
      </c>
      <c r="BV160" s="60"/>
      <c r="BW160" s="237">
        <f>AM160*BU160</f>
        <v>0</v>
      </c>
      <c r="BY160" s="293" t="s">
        <v>99</v>
      </c>
      <c r="BZ160" s="329">
        <v>1</v>
      </c>
      <c r="CA160" s="60"/>
      <c r="CB160" s="237">
        <f>AM160*BZ160</f>
        <v>1.2500000000000001E-2</v>
      </c>
      <c r="CD160" s="293" t="s">
        <v>99</v>
      </c>
      <c r="CE160" s="329">
        <v>1</v>
      </c>
      <c r="CF160" s="60"/>
      <c r="CG160" s="237">
        <f>AM160*CE160</f>
        <v>1.2500000000000001E-2</v>
      </c>
      <c r="CI160" s="293" t="s">
        <v>99</v>
      </c>
      <c r="CJ160" s="329">
        <v>1</v>
      </c>
      <c r="CK160" s="60"/>
      <c r="CL160" s="237">
        <f>AM160*CJ160</f>
        <v>1.2500000000000001E-2</v>
      </c>
      <c r="CN160" s="293" t="s">
        <v>99</v>
      </c>
      <c r="CO160" s="329">
        <v>1</v>
      </c>
      <c r="CP160" s="60"/>
      <c r="CQ160" s="237">
        <f>AM160*CO160</f>
        <v>1.2500000000000001E-2</v>
      </c>
      <c r="CS160" s="293" t="s">
        <v>99</v>
      </c>
      <c r="CT160" s="329">
        <v>1</v>
      </c>
      <c r="CU160" s="60"/>
      <c r="CV160" s="237">
        <f>AM160*CT160</f>
        <v>1.2500000000000001E-2</v>
      </c>
      <c r="CZ160" s="62"/>
      <c r="DA160" s="70"/>
      <c r="DB160" s="70"/>
      <c r="DC160" s="70"/>
      <c r="DD160" s="70"/>
      <c r="DE160" s="114"/>
      <c r="DF160" s="114"/>
      <c r="DG160" s="114"/>
      <c r="DH160" s="72"/>
      <c r="DI160" s="75"/>
      <c r="DJ160" s="114"/>
      <c r="DK160" s="70"/>
      <c r="DL160" s="114"/>
      <c r="DM160" s="70"/>
      <c r="DN160" s="70"/>
      <c r="DO160" s="70"/>
      <c r="DP160" s="70"/>
    </row>
    <row r="161" spans="1:120" x14ac:dyDescent="0.3">
      <c r="A161" s="51">
        <f t="shared" si="14"/>
        <v>21</v>
      </c>
      <c r="B161" s="293" t="s">
        <v>263</v>
      </c>
      <c r="C161" s="293" t="s">
        <v>182</v>
      </c>
      <c r="D161" s="165">
        <v>0.1</v>
      </c>
      <c r="E161" s="408">
        <v>0.25</v>
      </c>
      <c r="F161" s="61" t="s">
        <v>178</v>
      </c>
      <c r="G161" s="61"/>
      <c r="H161" s="70" t="s">
        <v>165</v>
      </c>
      <c r="I161" s="70" t="s">
        <v>97</v>
      </c>
      <c r="J161" s="70" t="s">
        <v>179</v>
      </c>
      <c r="K161" s="114" t="s">
        <v>172</v>
      </c>
      <c r="L161" s="114"/>
      <c r="M161" s="60" t="s">
        <v>162</v>
      </c>
      <c r="N161" s="70" t="s">
        <v>169</v>
      </c>
      <c r="O161" s="60" t="s">
        <v>174</v>
      </c>
      <c r="P161" s="60" t="s">
        <v>177</v>
      </c>
      <c r="Q161" s="70" t="s">
        <v>167</v>
      </c>
      <c r="R161" s="70" t="s">
        <v>0</v>
      </c>
      <c r="S161" s="237"/>
      <c r="T161" s="237"/>
      <c r="U161" s="237"/>
      <c r="V161" s="70" t="s">
        <v>166</v>
      </c>
      <c r="W161" s="62"/>
      <c r="Y161" s="114"/>
      <c r="Z161" s="315"/>
      <c r="AA161" s="316">
        <f>AA160+1</f>
        <v>21</v>
      </c>
      <c r="AB161" s="293" t="s">
        <v>263</v>
      </c>
      <c r="AC161" s="165">
        <f t="shared" si="9"/>
        <v>0.1</v>
      </c>
      <c r="AD161" s="405">
        <f t="shared" si="10"/>
        <v>0.25</v>
      </c>
      <c r="AE161" s="166"/>
      <c r="AF161" s="293"/>
      <c r="AG161" s="293"/>
      <c r="AH161" s="293"/>
      <c r="AI161" s="293">
        <v>1</v>
      </c>
      <c r="AJ161" s="293">
        <v>0.5</v>
      </c>
      <c r="AK161" s="293">
        <v>0.25</v>
      </c>
      <c r="AL161" s="315" t="s">
        <v>263</v>
      </c>
      <c r="AM161" s="129">
        <f t="shared" si="11"/>
        <v>2.5000000000000001E-2</v>
      </c>
      <c r="AN161" s="293"/>
      <c r="AO161" s="60"/>
      <c r="AP161" s="293" t="s">
        <v>263</v>
      </c>
      <c r="AQ161" s="329">
        <v>0.05</v>
      </c>
      <c r="AR161" s="60"/>
      <c r="AS161" s="237">
        <f>AM161*AQ161</f>
        <v>1.2500000000000002E-3</v>
      </c>
      <c r="AT161" s="60"/>
      <c r="AU161" s="293" t="s">
        <v>263</v>
      </c>
      <c r="AV161" s="329">
        <v>0.1</v>
      </c>
      <c r="AW161" s="60"/>
      <c r="AX161" s="237">
        <f>AM161*AV161</f>
        <v>2.5000000000000005E-3</v>
      </c>
      <c r="AY161" s="60"/>
      <c r="AZ161" s="293" t="s">
        <v>263</v>
      </c>
      <c r="BA161" s="329">
        <v>0.1</v>
      </c>
      <c r="BB161" s="60"/>
      <c r="BC161" s="237">
        <f>AM161*BA161</f>
        <v>2.5000000000000005E-3</v>
      </c>
      <c r="BD161" s="60"/>
      <c r="BE161" s="293" t="s">
        <v>263</v>
      </c>
      <c r="BF161" s="329">
        <v>0.1</v>
      </c>
      <c r="BG161" s="60"/>
      <c r="BH161" s="237">
        <f>AM161*BF161</f>
        <v>2.5000000000000005E-3</v>
      </c>
      <c r="BI161" s="60"/>
      <c r="BJ161" s="293" t="s">
        <v>263</v>
      </c>
      <c r="BK161" s="329">
        <v>0.1</v>
      </c>
      <c r="BL161" s="60"/>
      <c r="BM161" s="237">
        <f>AM161*BK161</f>
        <v>2.5000000000000005E-3</v>
      </c>
      <c r="BN161" s="60"/>
      <c r="BO161" s="293" t="s">
        <v>263</v>
      </c>
      <c r="BP161" s="329">
        <v>0.1</v>
      </c>
      <c r="BQ161" s="60"/>
      <c r="BR161" s="237">
        <f>AM161*BP161</f>
        <v>2.5000000000000005E-3</v>
      </c>
      <c r="BS161" s="60"/>
      <c r="BT161" s="293" t="s">
        <v>263</v>
      </c>
      <c r="BU161" s="329">
        <v>0.1</v>
      </c>
      <c r="BV161" s="60"/>
      <c r="BW161" s="237">
        <f>AM161*BU161</f>
        <v>2.5000000000000005E-3</v>
      </c>
      <c r="BX161" s="60"/>
      <c r="BY161" s="293" t="s">
        <v>263</v>
      </c>
      <c r="BZ161" s="329">
        <v>1</v>
      </c>
      <c r="CA161" s="60"/>
      <c r="CB161" s="237">
        <f>AM161*BZ161</f>
        <v>2.5000000000000001E-2</v>
      </c>
      <c r="CD161" s="293" t="s">
        <v>263</v>
      </c>
      <c r="CE161" s="329">
        <v>1</v>
      </c>
      <c r="CF161" s="60"/>
      <c r="CG161" s="237">
        <f>AM161*CE161</f>
        <v>2.5000000000000001E-2</v>
      </c>
      <c r="CH161" s="60"/>
      <c r="CI161" s="293" t="s">
        <v>263</v>
      </c>
      <c r="CJ161" s="329">
        <v>1</v>
      </c>
      <c r="CK161" s="60"/>
      <c r="CL161" s="237">
        <f>AM161*CJ161</f>
        <v>2.5000000000000001E-2</v>
      </c>
      <c r="CM161" s="60"/>
      <c r="CN161" s="293" t="s">
        <v>263</v>
      </c>
      <c r="CO161" s="329">
        <v>1</v>
      </c>
      <c r="CP161" s="60"/>
      <c r="CQ161" s="237">
        <f>AM161*CO161</f>
        <v>2.5000000000000001E-2</v>
      </c>
      <c r="CR161" s="60"/>
      <c r="CS161" s="293" t="s">
        <v>263</v>
      </c>
      <c r="CT161" s="329">
        <v>1</v>
      </c>
      <c r="CU161" s="60"/>
      <c r="CV161" s="237">
        <f>AM161*CT161</f>
        <v>2.5000000000000001E-2</v>
      </c>
      <c r="CW161" s="60"/>
      <c r="CZ161" s="62"/>
      <c r="DA161" s="70"/>
      <c r="DB161" s="70"/>
      <c r="DC161" s="70"/>
      <c r="DD161" s="70"/>
      <c r="DE161" s="114"/>
      <c r="DF161" s="114"/>
      <c r="DG161" s="114"/>
      <c r="DH161" s="72"/>
      <c r="DI161" s="75"/>
      <c r="DJ161" s="114"/>
      <c r="DK161" s="70"/>
      <c r="DL161" s="114"/>
      <c r="DM161" s="70"/>
      <c r="DN161" s="70"/>
      <c r="DO161" s="70"/>
      <c r="DP161" s="70"/>
    </row>
    <row r="162" spans="1:120" ht="15" thickBot="1" x14ac:dyDescent="0.35">
      <c r="D162" s="324">
        <f>SUM(D141:D161)</f>
        <v>0.9225000000000001</v>
      </c>
      <c r="E162" s="412">
        <f>SUM(E141:E161)</f>
        <v>3.9450000000000003</v>
      </c>
      <c r="F162" s="60"/>
      <c r="G162" s="60"/>
      <c r="H162" s="60"/>
      <c r="I162" s="60"/>
      <c r="J162" s="60"/>
      <c r="K162" s="60"/>
      <c r="L162" s="60"/>
      <c r="M162" s="60"/>
      <c r="N162" s="60"/>
      <c r="O162" s="60"/>
      <c r="P162" s="60"/>
      <c r="Q162" s="60"/>
      <c r="R162" s="60"/>
      <c r="S162" s="237"/>
      <c r="T162" s="237"/>
      <c r="U162" s="237"/>
      <c r="V162" s="51"/>
      <c r="AC162" s="165"/>
      <c r="AD162" s="405"/>
      <c r="AL162" s="199"/>
      <c r="AM162" s="323">
        <f>SUM(AM141:AM161)</f>
        <v>0.28625000000000006</v>
      </c>
      <c r="AP162" s="77" t="s">
        <v>197</v>
      </c>
      <c r="AQ162" s="77"/>
      <c r="AR162" s="77"/>
      <c r="AS162" s="324">
        <f>SUM(AS141:AS161)</f>
        <v>2.9375000000000002E-2</v>
      </c>
      <c r="AU162" s="77" t="s">
        <v>197</v>
      </c>
      <c r="AV162" s="77"/>
      <c r="AW162" s="77"/>
      <c r="AX162" s="324">
        <f>SUM(AX141:AX161)</f>
        <v>5.7500000000000009E-2</v>
      </c>
      <c r="AZ162" s="77" t="s">
        <v>197</v>
      </c>
      <c r="BA162" s="77"/>
      <c r="BB162" s="77"/>
      <c r="BC162" s="324">
        <f>SUM(BC141:BC161)</f>
        <v>8.8750000000000009E-2</v>
      </c>
      <c r="BE162" s="77" t="s">
        <v>197</v>
      </c>
      <c r="BF162" s="77"/>
      <c r="BG162" s="77"/>
      <c r="BH162" s="324">
        <f>SUM(BH141:BH161)</f>
        <v>0.11375</v>
      </c>
      <c r="BJ162" s="77" t="s">
        <v>197</v>
      </c>
      <c r="BK162" s="77"/>
      <c r="BL162" s="77"/>
      <c r="BM162" s="324">
        <f>SUM(BM141:BM161)</f>
        <v>0.13875000000000001</v>
      </c>
      <c r="BO162" s="77" t="s">
        <v>197</v>
      </c>
      <c r="BP162" s="77"/>
      <c r="BQ162" s="77"/>
      <c r="BR162" s="324">
        <f>SUM(BR141:BR161)</f>
        <v>0.143125</v>
      </c>
      <c r="BT162" s="77" t="s">
        <v>197</v>
      </c>
      <c r="BU162" s="77"/>
      <c r="BV162" s="77"/>
      <c r="BW162" s="324">
        <f>SUM(BW141:BW161)</f>
        <v>0.15125000000000002</v>
      </c>
      <c r="BY162" s="77" t="s">
        <v>197</v>
      </c>
      <c r="BZ162" s="77"/>
      <c r="CA162" s="77"/>
      <c r="CB162" s="324">
        <f>SUM(CB141:CB161)</f>
        <v>0.20187500000000003</v>
      </c>
      <c r="CD162" s="77" t="s">
        <v>197</v>
      </c>
      <c r="CE162" s="77"/>
      <c r="CF162" s="77"/>
      <c r="CG162" s="324">
        <f>SUM(CG141:CG161)</f>
        <v>0.208125</v>
      </c>
      <c r="CI162" s="77" t="s">
        <v>197</v>
      </c>
      <c r="CJ162" s="77"/>
      <c r="CK162" s="77"/>
      <c r="CL162" s="324">
        <f>SUM(CL141:CL161)</f>
        <v>0.23</v>
      </c>
      <c r="CN162" s="77" t="s">
        <v>197</v>
      </c>
      <c r="CO162" s="77"/>
      <c r="CP162" s="77"/>
      <c r="CQ162" s="324">
        <f>SUM(CQ141:CQ161)</f>
        <v>0.24562500000000004</v>
      </c>
      <c r="CS162" s="77" t="s">
        <v>197</v>
      </c>
      <c r="CT162" s="77"/>
      <c r="CU162" s="77"/>
      <c r="CV162" s="324">
        <f>SUM(CV141:CV161)</f>
        <v>0.26125000000000009</v>
      </c>
      <c r="CZ162" s="62"/>
      <c r="DA162" s="70"/>
      <c r="DB162" s="70"/>
      <c r="DC162" s="70"/>
      <c r="DD162" s="70"/>
      <c r="DE162" s="114"/>
      <c r="DF162" s="114"/>
      <c r="DG162" s="114"/>
      <c r="DH162" s="72"/>
      <c r="DI162" s="75"/>
      <c r="DJ162" s="114"/>
      <c r="DK162" s="70"/>
      <c r="DL162" s="114"/>
      <c r="DM162" s="70"/>
      <c r="DN162" s="70"/>
      <c r="DO162" s="70"/>
      <c r="DP162" s="70"/>
    </row>
    <row r="163" spans="1:120" x14ac:dyDescent="0.3">
      <c r="A163" s="109"/>
      <c r="B163" s="109"/>
      <c r="C163" s="109"/>
      <c r="D163" s="109"/>
      <c r="E163" s="109"/>
      <c r="F163" s="109"/>
      <c r="G163" s="109"/>
      <c r="H163" s="109"/>
      <c r="I163" s="109"/>
      <c r="J163" s="109"/>
      <c r="K163" s="109"/>
      <c r="L163" s="109"/>
      <c r="M163" s="109"/>
      <c r="N163" s="109"/>
      <c r="O163" s="109"/>
      <c r="P163" s="109"/>
      <c r="Q163" s="109"/>
      <c r="R163" s="109"/>
      <c r="S163" s="308"/>
      <c r="T163" s="308"/>
      <c r="U163" s="308"/>
      <c r="V163" s="109"/>
      <c r="W163" s="109"/>
      <c r="X163" s="308"/>
      <c r="Y163" s="109"/>
      <c r="Z163" s="309"/>
      <c r="AA163" s="310"/>
      <c r="AB163" s="472"/>
      <c r="AC163" s="473" t="s">
        <v>207</v>
      </c>
      <c r="AD163" s="473" t="s">
        <v>115</v>
      </c>
      <c r="AE163" s="472"/>
      <c r="AF163" s="472"/>
      <c r="AG163" s="308"/>
      <c r="AH163" s="308"/>
      <c r="AI163" s="308"/>
      <c r="AJ163" s="308"/>
      <c r="AK163" s="308"/>
      <c r="AL163" s="325"/>
      <c r="CE163" s="329"/>
      <c r="CF163" s="60"/>
      <c r="CG163" s="237"/>
      <c r="CJ163" s="329"/>
      <c r="CK163" s="60"/>
      <c r="CL163" s="237"/>
      <c r="CO163" s="329"/>
      <c r="CP163" s="60"/>
      <c r="CQ163" s="237"/>
      <c r="CT163" s="329"/>
      <c r="CU163" s="60"/>
      <c r="CV163" s="237"/>
      <c r="CZ163" s="62"/>
      <c r="DA163" s="70"/>
      <c r="DB163" s="70"/>
      <c r="DC163" s="70"/>
      <c r="DD163" s="70"/>
      <c r="DE163" s="114"/>
      <c r="DF163" s="114"/>
      <c r="DG163" s="114"/>
      <c r="DH163" s="72"/>
      <c r="DI163" s="75"/>
      <c r="DJ163" s="114"/>
      <c r="DK163" s="70"/>
      <c r="DL163" s="114"/>
      <c r="DM163" s="70"/>
      <c r="DN163" s="70"/>
      <c r="DO163" s="70"/>
      <c r="DP163" s="70"/>
    </row>
    <row r="164" spans="1:120" x14ac:dyDescent="0.3">
      <c r="A164" s="109"/>
      <c r="B164" s="417" t="s">
        <v>209</v>
      </c>
      <c r="C164" s="109"/>
      <c r="D164" s="263" t="s">
        <v>219</v>
      </c>
      <c r="E164" s="263" t="s">
        <v>220</v>
      </c>
      <c r="F164" s="109"/>
      <c r="G164" s="109"/>
      <c r="H164" s="109"/>
      <c r="I164" s="109"/>
      <c r="J164" s="109"/>
      <c r="K164" s="109"/>
      <c r="L164" s="109"/>
      <c r="M164" s="109"/>
      <c r="N164" s="109"/>
      <c r="O164" s="109"/>
      <c r="P164" s="109"/>
      <c r="Q164" s="109"/>
      <c r="R164" s="109"/>
      <c r="S164" s="308"/>
      <c r="T164" s="308"/>
      <c r="U164" s="308"/>
      <c r="V164" s="109"/>
      <c r="W164" s="109"/>
      <c r="X164" s="308"/>
      <c r="Y164" s="109"/>
      <c r="Z164" s="309"/>
      <c r="AA164" s="310"/>
      <c r="AB164" s="472"/>
      <c r="AC164" s="472"/>
      <c r="AD164" s="472"/>
      <c r="AE164" s="472"/>
      <c r="AF164" s="472"/>
      <c r="AG164" s="308"/>
      <c r="AH164" s="308"/>
      <c r="AI164" s="308"/>
      <c r="AJ164" s="308"/>
      <c r="AK164" s="308"/>
      <c r="AL164" s="417" t="s">
        <v>209</v>
      </c>
      <c r="AP164" s="418" t="s">
        <v>209</v>
      </c>
      <c r="AQ164" s="419"/>
      <c r="AR164" s="420"/>
      <c r="AS164" s="421"/>
      <c r="AU164" s="418" t="s">
        <v>209</v>
      </c>
      <c r="AV164" s="419"/>
      <c r="AW164" s="420"/>
      <c r="AX164" s="421"/>
      <c r="AZ164" s="418" t="s">
        <v>209</v>
      </c>
      <c r="BA164" s="419"/>
      <c r="BB164" s="420"/>
      <c r="BC164" s="421"/>
      <c r="BE164" s="418" t="s">
        <v>209</v>
      </c>
      <c r="BF164" s="419"/>
      <c r="BG164" s="420"/>
      <c r="BH164" s="421"/>
      <c r="BJ164" s="418" t="s">
        <v>209</v>
      </c>
      <c r="BK164" s="419"/>
      <c r="BL164" s="420"/>
      <c r="BM164" s="421"/>
      <c r="BO164" s="418" t="s">
        <v>209</v>
      </c>
      <c r="BP164" s="419"/>
      <c r="BQ164" s="420"/>
      <c r="BR164" s="421"/>
      <c r="BT164" s="418" t="s">
        <v>209</v>
      </c>
      <c r="BU164" s="419"/>
      <c r="BV164" s="420"/>
      <c r="BW164" s="421"/>
      <c r="BY164" s="418" t="s">
        <v>209</v>
      </c>
      <c r="BZ164" s="419"/>
      <c r="CA164" s="420"/>
      <c r="CB164" s="421"/>
      <c r="CD164" s="418" t="s">
        <v>209</v>
      </c>
      <c r="CE164" s="419"/>
      <c r="CF164" s="420"/>
      <c r="CG164" s="421"/>
      <c r="CI164" s="418" t="s">
        <v>209</v>
      </c>
      <c r="CJ164" s="419"/>
      <c r="CK164" s="420"/>
      <c r="CL164" s="421"/>
      <c r="CN164" s="418" t="s">
        <v>209</v>
      </c>
      <c r="CO164" s="419"/>
      <c r="CP164" s="420"/>
      <c r="CQ164" s="421"/>
      <c r="CS164" s="418" t="s">
        <v>209</v>
      </c>
      <c r="CT164" s="419"/>
      <c r="CU164" s="420"/>
      <c r="CV164" s="421"/>
      <c r="CZ164" s="62"/>
      <c r="DA164" s="70"/>
      <c r="DB164" s="70"/>
      <c r="DC164" s="70"/>
      <c r="DD164" s="70"/>
      <c r="DE164" s="114"/>
      <c r="DF164" s="114"/>
      <c r="DG164" s="114"/>
      <c r="DH164" s="72"/>
      <c r="DI164" s="75"/>
      <c r="DJ164" s="114"/>
      <c r="DK164" s="70"/>
      <c r="DL164" s="114"/>
      <c r="DM164" s="70"/>
      <c r="DN164" s="70"/>
      <c r="DO164" s="70"/>
      <c r="DP164" s="70"/>
    </row>
    <row r="165" spans="1:120" x14ac:dyDescent="0.3">
      <c r="A165" s="51">
        <f>A159+1</f>
        <v>20</v>
      </c>
      <c r="B165" s="60" t="s">
        <v>226</v>
      </c>
      <c r="C165" s="60" t="s">
        <v>224</v>
      </c>
      <c r="D165" s="165">
        <v>0.3</v>
      </c>
      <c r="E165" s="480">
        <v>1</v>
      </c>
      <c r="H165" s="51" t="s">
        <v>165</v>
      </c>
      <c r="I165" s="51" t="s">
        <v>97</v>
      </c>
      <c r="J165" s="51" t="s">
        <v>179</v>
      </c>
      <c r="K165" s="51" t="s">
        <v>172</v>
      </c>
      <c r="M165" s="60" t="s">
        <v>162</v>
      </c>
      <c r="O165" s="51" t="s">
        <v>174</v>
      </c>
      <c r="P165" s="60" t="s">
        <v>177</v>
      </c>
      <c r="Q165" s="70" t="s">
        <v>167</v>
      </c>
      <c r="R165" s="70" t="s">
        <v>0</v>
      </c>
      <c r="S165" s="237" t="s">
        <v>173</v>
      </c>
      <c r="V165" s="70" t="s">
        <v>166</v>
      </c>
      <c r="W165" s="62" t="s">
        <v>164</v>
      </c>
      <c r="X165" s="202" t="s">
        <v>175</v>
      </c>
      <c r="Z165" s="315"/>
      <c r="AA165" s="326" t="s">
        <v>119</v>
      </c>
      <c r="AB165" s="60" t="s">
        <v>226</v>
      </c>
      <c r="AC165" s="165">
        <f t="shared" ref="AC165:AD171" si="15">D165</f>
        <v>0.3</v>
      </c>
      <c r="AD165" s="405">
        <f t="shared" si="15"/>
        <v>1</v>
      </c>
      <c r="AE165" s="50"/>
      <c r="AF165" s="293"/>
      <c r="AG165" s="293"/>
      <c r="AH165" s="293">
        <v>1.25</v>
      </c>
      <c r="AI165" s="293">
        <v>1</v>
      </c>
      <c r="AJ165" s="293">
        <v>0.5</v>
      </c>
      <c r="AK165" s="293">
        <v>0.25</v>
      </c>
      <c r="AL165" s="139" t="s">
        <v>226</v>
      </c>
      <c r="AM165" s="129">
        <f t="shared" ref="AM165:AM171" si="16">AC165*AK165</f>
        <v>7.4999999999999997E-2</v>
      </c>
      <c r="AN165" s="293"/>
      <c r="AO165" s="60"/>
      <c r="AP165" s="293" t="str">
        <f>CS165</f>
        <v>M-Systems 2. Cape Town Network</v>
      </c>
      <c r="AQ165" s="329">
        <v>0</v>
      </c>
      <c r="AR165" s="60"/>
      <c r="AS165" s="237">
        <f>AM165*AQ165</f>
        <v>0</v>
      </c>
      <c r="AT165" s="60"/>
      <c r="AU165" s="293" t="str">
        <f t="shared" ref="AU165:AU167" si="17">AP165</f>
        <v>M-Systems 2. Cape Town Network</v>
      </c>
      <c r="AV165" s="329">
        <v>0</v>
      </c>
      <c r="AW165" s="60"/>
      <c r="AX165" s="237">
        <f>AM165*AV165</f>
        <v>0</v>
      </c>
      <c r="AY165" s="60"/>
      <c r="AZ165" s="293" t="str">
        <f t="shared" ref="AZ165:AZ167" si="18">AU165</f>
        <v>M-Systems 2. Cape Town Network</v>
      </c>
      <c r="BA165" s="329">
        <v>0</v>
      </c>
      <c r="BB165" s="60"/>
      <c r="BC165" s="237">
        <f>AM165*BA165</f>
        <v>0</v>
      </c>
      <c r="BD165" s="60"/>
      <c r="BE165" s="293" t="str">
        <f t="shared" ref="BE165:BE167" si="19">AZ165</f>
        <v>M-Systems 2. Cape Town Network</v>
      </c>
      <c r="BF165" s="329">
        <v>0</v>
      </c>
      <c r="BG165" s="60"/>
      <c r="BH165" s="237">
        <f>AM165*BF165</f>
        <v>0</v>
      </c>
      <c r="BI165" s="60"/>
      <c r="BJ165" s="293" t="str">
        <f t="shared" ref="BJ165:BJ167" si="20">BE165</f>
        <v>M-Systems 2. Cape Town Network</v>
      </c>
      <c r="BK165" s="329">
        <v>0</v>
      </c>
      <c r="BL165" s="60"/>
      <c r="BM165" s="237">
        <f>AM165*BK165</f>
        <v>0</v>
      </c>
      <c r="BN165" s="60"/>
      <c r="BO165" s="293" t="str">
        <f t="shared" ref="BO165:BO167" si="21">BJ165</f>
        <v>M-Systems 2. Cape Town Network</v>
      </c>
      <c r="BP165" s="329">
        <v>0</v>
      </c>
      <c r="BQ165" s="60"/>
      <c r="BR165" s="237">
        <f>AM165*BP165</f>
        <v>0</v>
      </c>
      <c r="BS165" s="60"/>
      <c r="BT165" s="293" t="str">
        <f t="shared" ref="BT165:BT167" si="22">BO165</f>
        <v>M-Systems 2. Cape Town Network</v>
      </c>
      <c r="BU165" s="329">
        <v>0.1</v>
      </c>
      <c r="BV165" s="60"/>
      <c r="BW165" s="237">
        <f>AM165*BU165</f>
        <v>7.4999999999999997E-3</v>
      </c>
      <c r="BX165" s="60"/>
      <c r="BY165" s="293" t="str">
        <f t="shared" ref="BY165:BY167" si="23">BT165</f>
        <v>M-Systems 2. Cape Town Network</v>
      </c>
      <c r="BZ165" s="329">
        <v>0.2</v>
      </c>
      <c r="CA165" s="60"/>
      <c r="CB165" s="237">
        <f>AM165*BZ165</f>
        <v>1.4999999999999999E-2</v>
      </c>
      <c r="CD165" s="60" t="s">
        <v>226</v>
      </c>
      <c r="CE165" s="329">
        <v>0.35</v>
      </c>
      <c r="CF165" s="60"/>
      <c r="CG165" s="237">
        <f>AM165*CE165</f>
        <v>2.6249999999999999E-2</v>
      </c>
      <c r="CH165" s="60"/>
      <c r="CI165" s="293" t="str">
        <f t="shared" ref="CI165:CI167" si="24">CD165</f>
        <v>M-Systems 2. Cape Town Network</v>
      </c>
      <c r="CJ165" s="329">
        <v>0.5</v>
      </c>
      <c r="CK165" s="60"/>
      <c r="CL165" s="237">
        <f>AM165*CJ165</f>
        <v>3.7499999999999999E-2</v>
      </c>
      <c r="CM165" s="60"/>
      <c r="CN165" s="293" t="str">
        <f t="shared" ref="CN165:CN167" si="25">CI165</f>
        <v>M-Systems 2. Cape Town Network</v>
      </c>
      <c r="CO165" s="329">
        <v>0.75</v>
      </c>
      <c r="CP165" s="60"/>
      <c r="CQ165" s="237">
        <f>AM165*CO165</f>
        <v>5.6249999999999994E-2</v>
      </c>
      <c r="CR165" s="60"/>
      <c r="CS165" s="293" t="str">
        <f t="shared" ref="CS165:CS167" si="26">CN165</f>
        <v>M-Systems 2. Cape Town Network</v>
      </c>
      <c r="CT165" s="329">
        <v>1</v>
      </c>
      <c r="CU165" s="60"/>
      <c r="CV165" s="237">
        <f>AM165*CT165</f>
        <v>7.4999999999999997E-2</v>
      </c>
      <c r="CW165" s="60"/>
      <c r="CZ165" s="62"/>
      <c r="DA165" s="70"/>
      <c r="DB165" s="70"/>
      <c r="DC165" s="70"/>
      <c r="DD165" s="70"/>
      <c r="DE165" s="114"/>
      <c r="DF165" s="114"/>
      <c r="DG165" s="114"/>
      <c r="DH165" s="72"/>
      <c r="DI165" s="75"/>
      <c r="DJ165" s="114"/>
      <c r="DK165" s="70"/>
      <c r="DL165" s="114"/>
      <c r="DM165" s="70"/>
      <c r="DN165" s="70"/>
      <c r="DO165" s="70"/>
      <c r="DP165" s="70"/>
    </row>
    <row r="166" spans="1:120" x14ac:dyDescent="0.3">
      <c r="A166" s="51">
        <f t="shared" ref="A166:A167" si="27">A165+1</f>
        <v>21</v>
      </c>
      <c r="B166" s="60" t="s">
        <v>227</v>
      </c>
      <c r="C166" s="60" t="s">
        <v>224</v>
      </c>
      <c r="D166" s="318">
        <v>0.15</v>
      </c>
      <c r="E166" s="196">
        <v>0.5</v>
      </c>
      <c r="H166" s="51" t="s">
        <v>165</v>
      </c>
      <c r="I166" s="51" t="s">
        <v>97</v>
      </c>
      <c r="J166" s="51" t="s">
        <v>179</v>
      </c>
      <c r="K166" s="51" t="s">
        <v>172</v>
      </c>
      <c r="M166" s="60" t="s">
        <v>162</v>
      </c>
      <c r="O166" s="51" t="s">
        <v>174</v>
      </c>
      <c r="P166" s="60" t="s">
        <v>177</v>
      </c>
      <c r="Q166" s="70" t="s">
        <v>167</v>
      </c>
      <c r="R166" s="70" t="s">
        <v>0</v>
      </c>
      <c r="S166" s="237" t="s">
        <v>173</v>
      </c>
      <c r="V166" s="70" t="s">
        <v>166</v>
      </c>
      <c r="W166" s="62" t="s">
        <v>164</v>
      </c>
      <c r="X166" s="202" t="s">
        <v>175</v>
      </c>
      <c r="Z166" s="315"/>
      <c r="AA166" s="326" t="s">
        <v>120</v>
      </c>
      <c r="AB166" s="60" t="s">
        <v>227</v>
      </c>
      <c r="AC166" s="165">
        <f t="shared" si="15"/>
        <v>0.15</v>
      </c>
      <c r="AD166" s="405">
        <f t="shared" si="15"/>
        <v>0.5</v>
      </c>
      <c r="AH166" s="202">
        <v>1.25</v>
      </c>
      <c r="AI166" s="293">
        <v>1</v>
      </c>
      <c r="AJ166" s="293">
        <v>0.25</v>
      </c>
      <c r="AK166" s="293">
        <v>0.1</v>
      </c>
      <c r="AL166" s="139" t="s">
        <v>227</v>
      </c>
      <c r="AM166" s="129">
        <f t="shared" si="16"/>
        <v>1.4999999999999999E-2</v>
      </c>
      <c r="AN166" s="129"/>
      <c r="AP166" s="129" t="str">
        <f>CS166</f>
        <v>M-Systems 2. Africa Network</v>
      </c>
      <c r="AQ166" s="329">
        <v>0</v>
      </c>
      <c r="AR166" s="60"/>
      <c r="AS166" s="237">
        <f>AM166*AQ166</f>
        <v>0</v>
      </c>
      <c r="AU166" s="129" t="str">
        <f t="shared" si="17"/>
        <v>M-Systems 2. Africa Network</v>
      </c>
      <c r="AV166" s="329">
        <v>0</v>
      </c>
      <c r="AW166" s="60"/>
      <c r="AX166" s="237">
        <f>AM166*AV166</f>
        <v>0</v>
      </c>
      <c r="AZ166" s="129" t="str">
        <f t="shared" si="18"/>
        <v>M-Systems 2. Africa Network</v>
      </c>
      <c r="BA166" s="329">
        <v>0</v>
      </c>
      <c r="BB166" s="60"/>
      <c r="BC166" s="237">
        <f>AM166*BA166</f>
        <v>0</v>
      </c>
      <c r="BE166" s="129" t="str">
        <f t="shared" si="19"/>
        <v>M-Systems 2. Africa Network</v>
      </c>
      <c r="BF166" s="329">
        <v>0</v>
      </c>
      <c r="BG166" s="60"/>
      <c r="BH166" s="237">
        <f>AM166*BF166</f>
        <v>0</v>
      </c>
      <c r="BJ166" s="129" t="str">
        <f t="shared" si="20"/>
        <v>M-Systems 2. Africa Network</v>
      </c>
      <c r="BK166" s="329">
        <v>0</v>
      </c>
      <c r="BL166" s="60"/>
      <c r="BM166" s="237">
        <f>AM166*BK166</f>
        <v>0</v>
      </c>
      <c r="BO166" s="129" t="str">
        <f t="shared" si="21"/>
        <v>M-Systems 2. Africa Network</v>
      </c>
      <c r="BP166" s="329">
        <v>0</v>
      </c>
      <c r="BR166" s="237">
        <f>AM166*BP166</f>
        <v>0</v>
      </c>
      <c r="BT166" s="129" t="str">
        <f t="shared" si="22"/>
        <v>M-Systems 2. Africa Network</v>
      </c>
      <c r="BU166" s="329">
        <v>0.1</v>
      </c>
      <c r="BW166" s="237">
        <f>AM166*BU166</f>
        <v>1.5E-3</v>
      </c>
      <c r="BY166" s="129" t="str">
        <f t="shared" si="23"/>
        <v>M-Systems 2. Africa Network</v>
      </c>
      <c r="BZ166" s="329">
        <v>0.2</v>
      </c>
      <c r="CB166" s="202">
        <f>AM166*BZ166</f>
        <v>3.0000000000000001E-3</v>
      </c>
      <c r="CD166" s="60" t="s">
        <v>227</v>
      </c>
      <c r="CE166" s="329">
        <v>0.35</v>
      </c>
      <c r="CF166" s="60"/>
      <c r="CG166" s="237">
        <f>AM166*CE166</f>
        <v>5.2499999999999995E-3</v>
      </c>
      <c r="CI166" s="129" t="str">
        <f t="shared" si="24"/>
        <v>M-Systems 2. Africa Network</v>
      </c>
      <c r="CJ166" s="329">
        <v>0.5</v>
      </c>
      <c r="CK166" s="60"/>
      <c r="CL166" s="237">
        <f>AM166*CJ166</f>
        <v>7.4999999999999997E-3</v>
      </c>
      <c r="CN166" s="129" t="str">
        <f t="shared" si="25"/>
        <v>M-Systems 2. Africa Network</v>
      </c>
      <c r="CO166" s="329">
        <v>0.75</v>
      </c>
      <c r="CP166" s="60"/>
      <c r="CQ166" s="237">
        <f>AM166*CO166</f>
        <v>1.125E-2</v>
      </c>
      <c r="CS166" s="129" t="str">
        <f t="shared" si="26"/>
        <v>M-Systems 2. Africa Network</v>
      </c>
      <c r="CT166" s="329">
        <v>1</v>
      </c>
      <c r="CU166" s="60"/>
      <c r="CV166" s="237">
        <f>AM166*CT166</f>
        <v>1.4999999999999999E-2</v>
      </c>
      <c r="CZ166" s="62"/>
      <c r="DA166" s="70"/>
      <c r="DB166" s="70"/>
      <c r="DC166" s="70"/>
      <c r="DD166" s="70"/>
      <c r="DE166" s="114"/>
      <c r="DF166" s="114"/>
      <c r="DG166" s="114"/>
      <c r="DH166" s="72"/>
      <c r="DI166" s="75"/>
      <c r="DJ166" s="114"/>
      <c r="DK166" s="70"/>
      <c r="DL166" s="114"/>
      <c r="DM166" s="70"/>
      <c r="DN166" s="70"/>
      <c r="DO166" s="70"/>
      <c r="DP166" s="70"/>
    </row>
    <row r="167" spans="1:120" x14ac:dyDescent="0.3">
      <c r="A167" s="51">
        <f t="shared" si="27"/>
        <v>22</v>
      </c>
      <c r="B167" s="60" t="s">
        <v>228</v>
      </c>
      <c r="C167" s="60" t="s">
        <v>224</v>
      </c>
      <c r="D167" s="318">
        <v>0.1</v>
      </c>
      <c r="E167" s="196">
        <v>0.25</v>
      </c>
      <c r="H167" s="51" t="s">
        <v>165</v>
      </c>
      <c r="I167" s="51" t="s">
        <v>97</v>
      </c>
      <c r="J167" s="51" t="s">
        <v>179</v>
      </c>
      <c r="K167" s="51" t="s">
        <v>172</v>
      </c>
      <c r="M167" s="60" t="s">
        <v>162</v>
      </c>
      <c r="O167" s="51" t="s">
        <v>174</v>
      </c>
      <c r="P167" s="60" t="s">
        <v>177</v>
      </c>
      <c r="Q167" s="70" t="s">
        <v>167</v>
      </c>
      <c r="R167" s="70" t="s">
        <v>0</v>
      </c>
      <c r="S167" s="237" t="s">
        <v>173</v>
      </c>
      <c r="V167" s="70" t="s">
        <v>166</v>
      </c>
      <c r="W167" s="62" t="s">
        <v>164</v>
      </c>
      <c r="X167" s="202" t="s">
        <v>175</v>
      </c>
      <c r="Z167" s="315"/>
      <c r="AA167" s="326" t="s">
        <v>121</v>
      </c>
      <c r="AB167" s="60" t="s">
        <v>228</v>
      </c>
      <c r="AC167" s="165">
        <f t="shared" si="15"/>
        <v>0.1</v>
      </c>
      <c r="AD167" s="405">
        <f t="shared" si="15"/>
        <v>0.25</v>
      </c>
      <c r="AH167" s="202">
        <v>1.25</v>
      </c>
      <c r="AI167" s="293">
        <v>1</v>
      </c>
      <c r="AJ167" s="293">
        <v>0.25</v>
      </c>
      <c r="AK167" s="293">
        <v>0.05</v>
      </c>
      <c r="AL167" s="139" t="s">
        <v>228</v>
      </c>
      <c r="AM167" s="129">
        <f t="shared" si="16"/>
        <v>5.000000000000001E-3</v>
      </c>
      <c r="AN167" s="129"/>
      <c r="AP167" s="129" t="str">
        <f>CS167</f>
        <v>M-Systems 2 &amp; 16. Global Network</v>
      </c>
      <c r="AQ167" s="329">
        <v>0</v>
      </c>
      <c r="AR167" s="60"/>
      <c r="AS167" s="237">
        <f>AM167*AQ167</f>
        <v>0</v>
      </c>
      <c r="AU167" s="129" t="str">
        <f t="shared" si="17"/>
        <v>M-Systems 2 &amp; 16. Global Network</v>
      </c>
      <c r="AV167" s="329">
        <v>0</v>
      </c>
      <c r="AW167" s="60"/>
      <c r="AX167" s="237">
        <f>AM167*AV167</f>
        <v>0</v>
      </c>
      <c r="AZ167" s="129" t="str">
        <f t="shared" si="18"/>
        <v>M-Systems 2 &amp; 16. Global Network</v>
      </c>
      <c r="BA167" s="329">
        <v>0</v>
      </c>
      <c r="BB167" s="60"/>
      <c r="BC167" s="237">
        <f>AM167*BA167</f>
        <v>0</v>
      </c>
      <c r="BE167" s="129" t="str">
        <f t="shared" si="19"/>
        <v>M-Systems 2 &amp; 16. Global Network</v>
      </c>
      <c r="BF167" s="329">
        <v>0</v>
      </c>
      <c r="BG167" s="60"/>
      <c r="BH167" s="237">
        <f>AM167*BF167</f>
        <v>0</v>
      </c>
      <c r="BJ167" s="129" t="str">
        <f t="shared" si="20"/>
        <v>M-Systems 2 &amp; 16. Global Network</v>
      </c>
      <c r="BK167" s="329">
        <v>0</v>
      </c>
      <c r="BL167" s="60"/>
      <c r="BM167" s="237">
        <f>AM167*BK167</f>
        <v>0</v>
      </c>
      <c r="BO167" s="129" t="str">
        <f t="shared" si="21"/>
        <v>M-Systems 2 &amp; 16. Global Network</v>
      </c>
      <c r="BP167" s="329">
        <v>0</v>
      </c>
      <c r="BR167" s="237">
        <f>AM167*BP167</f>
        <v>0</v>
      </c>
      <c r="BT167" s="129" t="str">
        <f t="shared" si="22"/>
        <v>M-Systems 2 &amp; 16. Global Network</v>
      </c>
      <c r="BU167" s="329">
        <v>0.1</v>
      </c>
      <c r="BW167" s="237">
        <f>AM167*BU167</f>
        <v>5.0000000000000012E-4</v>
      </c>
      <c r="BY167" s="129" t="str">
        <f t="shared" si="23"/>
        <v>M-Systems 2 &amp; 16. Global Network</v>
      </c>
      <c r="BZ167" s="329">
        <v>0.2</v>
      </c>
      <c r="CB167" s="202">
        <f>AM167*BZ167</f>
        <v>1.0000000000000002E-3</v>
      </c>
      <c r="CD167" s="60" t="s">
        <v>228</v>
      </c>
      <c r="CE167" s="329">
        <v>0.35</v>
      </c>
      <c r="CF167" s="60"/>
      <c r="CG167" s="237">
        <f>AM167*CE167</f>
        <v>1.7500000000000003E-3</v>
      </c>
      <c r="CI167" s="129" t="str">
        <f t="shared" si="24"/>
        <v>M-Systems 2 &amp; 16. Global Network</v>
      </c>
      <c r="CJ167" s="329">
        <v>0.5</v>
      </c>
      <c r="CK167" s="60"/>
      <c r="CL167" s="237">
        <f>AM167*CJ167</f>
        <v>2.5000000000000005E-3</v>
      </c>
      <c r="CN167" s="129" t="str">
        <f t="shared" si="25"/>
        <v>M-Systems 2 &amp; 16. Global Network</v>
      </c>
      <c r="CO167" s="329">
        <v>0.75</v>
      </c>
      <c r="CP167" s="60"/>
      <c r="CQ167" s="237">
        <f>AM167*CO167</f>
        <v>3.7500000000000007E-3</v>
      </c>
      <c r="CS167" s="129" t="str">
        <f t="shared" si="26"/>
        <v>M-Systems 2 &amp; 16. Global Network</v>
      </c>
      <c r="CT167" s="329">
        <v>1</v>
      </c>
      <c r="CU167" s="60"/>
      <c r="CV167" s="237">
        <f>AM167*CT167</f>
        <v>5.000000000000001E-3</v>
      </c>
      <c r="CZ167" s="62"/>
      <c r="DA167" s="70"/>
      <c r="DB167" s="70"/>
      <c r="DC167" s="70"/>
      <c r="DD167" s="70"/>
      <c r="DE167" s="114"/>
      <c r="DF167" s="114"/>
      <c r="DG167" s="114"/>
      <c r="DH167" s="72"/>
      <c r="DI167" s="75"/>
      <c r="DJ167" s="114"/>
      <c r="DK167" s="70"/>
      <c r="DL167" s="114"/>
      <c r="DM167" s="70"/>
      <c r="DN167" s="70"/>
      <c r="DO167" s="70"/>
      <c r="DP167" s="70"/>
    </row>
    <row r="168" spans="1:120" x14ac:dyDescent="0.3">
      <c r="A168" s="51">
        <f>A166+1</f>
        <v>22</v>
      </c>
      <c r="B168" s="293" t="s">
        <v>225</v>
      </c>
      <c r="C168" s="60" t="s">
        <v>224</v>
      </c>
      <c r="D168" s="165">
        <v>0.25</v>
      </c>
      <c r="E168" s="166">
        <v>2.5</v>
      </c>
      <c r="F168" s="61"/>
      <c r="G168" s="61"/>
      <c r="H168" s="70"/>
      <c r="I168" s="70" t="s">
        <v>97</v>
      </c>
      <c r="J168" s="70"/>
      <c r="K168" s="114"/>
      <c r="L168" s="114"/>
      <c r="M168" s="60"/>
      <c r="N168" s="70"/>
      <c r="O168" s="60"/>
      <c r="P168" s="60"/>
      <c r="Q168" s="70"/>
      <c r="R168" s="70" t="s">
        <v>0</v>
      </c>
      <c r="S168" s="237"/>
      <c r="T168" s="237" t="s">
        <v>183</v>
      </c>
      <c r="U168" s="237"/>
      <c r="V168" s="70" t="s">
        <v>166</v>
      </c>
      <c r="W168" s="62" t="s">
        <v>164</v>
      </c>
      <c r="X168" s="202" t="s">
        <v>175</v>
      </c>
      <c r="Y168" s="114"/>
      <c r="Z168" s="315"/>
      <c r="AA168" s="316">
        <v>24</v>
      </c>
      <c r="AB168" s="293" t="s">
        <v>225</v>
      </c>
      <c r="AC168" s="165">
        <f t="shared" si="15"/>
        <v>0.25</v>
      </c>
      <c r="AD168" s="405">
        <f t="shared" si="15"/>
        <v>2.5</v>
      </c>
      <c r="AE168" s="166"/>
      <c r="AF168" s="129"/>
      <c r="AG168" s="129"/>
      <c r="AH168" s="129">
        <v>1</v>
      </c>
      <c r="AI168" s="293">
        <v>0</v>
      </c>
      <c r="AJ168" s="293">
        <v>0</v>
      </c>
      <c r="AK168" s="293">
        <v>0</v>
      </c>
      <c r="AL168" s="315" t="s">
        <v>225</v>
      </c>
      <c r="AM168" s="129">
        <f t="shared" si="16"/>
        <v>0</v>
      </c>
      <c r="AN168" s="129"/>
      <c r="AP168" s="293" t="str">
        <f>CS168</f>
        <v>M-Systems 5. POP</v>
      </c>
      <c r="AQ168" s="329">
        <v>0</v>
      </c>
      <c r="AR168" s="60"/>
      <c r="AS168" s="237">
        <f>AM168*AQ168</f>
        <v>0</v>
      </c>
      <c r="AT168" s="60"/>
      <c r="AU168" s="293" t="str">
        <f>AP168</f>
        <v>M-Systems 5. POP</v>
      </c>
      <c r="AV168" s="329">
        <v>0</v>
      </c>
      <c r="AW168" s="60"/>
      <c r="AX168" s="237">
        <f>AM168*AV168</f>
        <v>0</v>
      </c>
      <c r="AY168" s="60"/>
      <c r="AZ168" s="293" t="str">
        <f>AU168</f>
        <v>M-Systems 5. POP</v>
      </c>
      <c r="BA168" s="329">
        <v>0</v>
      </c>
      <c r="BB168" s="60"/>
      <c r="BC168" s="237">
        <f>AM168*BA168</f>
        <v>0</v>
      </c>
      <c r="BD168" s="60"/>
      <c r="BE168" s="293" t="str">
        <f>AZ168</f>
        <v>M-Systems 5. POP</v>
      </c>
      <c r="BF168" s="329">
        <v>0</v>
      </c>
      <c r="BG168" s="60"/>
      <c r="BH168" s="237">
        <f>AM168*BF168</f>
        <v>0</v>
      </c>
      <c r="BI168" s="60"/>
      <c r="BJ168" s="293" t="str">
        <f>BE168</f>
        <v>M-Systems 5. POP</v>
      </c>
      <c r="BK168" s="329">
        <v>0</v>
      </c>
      <c r="BL168" s="60"/>
      <c r="BM168" s="237">
        <f>AM168*BK168</f>
        <v>0</v>
      </c>
      <c r="BN168" s="60"/>
      <c r="BO168" s="293" t="str">
        <f>BJ168</f>
        <v>M-Systems 5. POP</v>
      </c>
      <c r="BP168" s="329">
        <v>0</v>
      </c>
      <c r="BQ168" s="60"/>
      <c r="BR168" s="237">
        <f>AM168*BP168</f>
        <v>0</v>
      </c>
      <c r="BS168" s="60"/>
      <c r="BT168" s="293" t="str">
        <f>BO168</f>
        <v>M-Systems 5. POP</v>
      </c>
      <c r="BU168" s="329">
        <v>0.1</v>
      </c>
      <c r="BV168" s="60"/>
      <c r="BW168" s="237">
        <f>AM168*BU168</f>
        <v>0</v>
      </c>
      <c r="BX168" s="60"/>
      <c r="BY168" s="293" t="str">
        <f>BT168</f>
        <v>M-Systems 5. POP</v>
      </c>
      <c r="BZ168" s="329">
        <v>0.2</v>
      </c>
      <c r="CA168" s="60"/>
      <c r="CB168" s="237">
        <f>AM168*BZ168</f>
        <v>0</v>
      </c>
      <c r="CD168" s="293" t="s">
        <v>225</v>
      </c>
      <c r="CE168" s="329">
        <v>0.35</v>
      </c>
      <c r="CF168" s="60"/>
      <c r="CG168" s="237">
        <f>AM168*CE168</f>
        <v>0</v>
      </c>
      <c r="CH168" s="60"/>
      <c r="CI168" s="293" t="str">
        <f>CD168</f>
        <v>M-Systems 5. POP</v>
      </c>
      <c r="CJ168" s="329">
        <v>0.5</v>
      </c>
      <c r="CK168" s="60"/>
      <c r="CL168" s="237">
        <f>AM168*CJ168</f>
        <v>0</v>
      </c>
      <c r="CM168" s="60"/>
      <c r="CN168" s="293" t="str">
        <f>CI168</f>
        <v>M-Systems 5. POP</v>
      </c>
      <c r="CO168" s="329">
        <v>0.75</v>
      </c>
      <c r="CP168" s="60"/>
      <c r="CQ168" s="237">
        <f>AM168*CO168</f>
        <v>0</v>
      </c>
      <c r="CR168" s="60"/>
      <c r="CS168" s="293" t="str">
        <f>CN168</f>
        <v>M-Systems 5. POP</v>
      </c>
      <c r="CT168" s="329">
        <v>1</v>
      </c>
      <c r="CU168" s="60"/>
      <c r="CV168" s="237">
        <f>AM168*CT168</f>
        <v>0</v>
      </c>
      <c r="CW168" s="60"/>
      <c r="CZ168" s="62"/>
      <c r="DA168" s="70"/>
      <c r="DB168" s="70"/>
      <c r="DC168" s="70"/>
      <c r="DD168" s="70"/>
      <c r="DE168" s="114"/>
      <c r="DF168" s="114"/>
      <c r="DG168" s="114"/>
      <c r="DH168" s="72"/>
      <c r="DI168" s="75"/>
      <c r="DJ168" s="114"/>
      <c r="DK168" s="70"/>
      <c r="DL168" s="114"/>
      <c r="DM168" s="70"/>
      <c r="DN168" s="70"/>
      <c r="DO168" s="70"/>
      <c r="DP168" s="70"/>
    </row>
    <row r="169" spans="1:120" x14ac:dyDescent="0.3">
      <c r="A169" s="51">
        <f>A167+1</f>
        <v>23</v>
      </c>
      <c r="B169" s="293" t="s">
        <v>221</v>
      </c>
      <c r="C169" s="60" t="s">
        <v>224</v>
      </c>
      <c r="D169" s="165">
        <v>0.25</v>
      </c>
      <c r="E169" s="480">
        <v>1</v>
      </c>
      <c r="F169" s="61"/>
      <c r="G169" s="61"/>
      <c r="H169" s="70"/>
      <c r="I169" s="70" t="s">
        <v>97</v>
      </c>
      <c r="J169" s="70"/>
      <c r="K169" s="114"/>
      <c r="L169" s="114"/>
      <c r="M169" s="60"/>
      <c r="N169" s="70"/>
      <c r="O169" s="60"/>
      <c r="P169" s="60"/>
      <c r="Q169" s="70"/>
      <c r="R169" s="70" t="s">
        <v>0</v>
      </c>
      <c r="S169" s="237"/>
      <c r="T169" s="237" t="s">
        <v>183</v>
      </c>
      <c r="U169" s="237"/>
      <c r="V169" s="70" t="s">
        <v>166</v>
      </c>
      <c r="W169" s="62" t="s">
        <v>164</v>
      </c>
      <c r="X169" s="202" t="s">
        <v>175</v>
      </c>
      <c r="Y169" s="114"/>
      <c r="Z169" s="315"/>
      <c r="AA169" s="316">
        <v>24</v>
      </c>
      <c r="AB169" s="293" t="s">
        <v>221</v>
      </c>
      <c r="AC169" s="165">
        <f t="shared" si="15"/>
        <v>0.25</v>
      </c>
      <c r="AD169" s="405">
        <f t="shared" si="15"/>
        <v>1</v>
      </c>
      <c r="AE169" s="166"/>
      <c r="AF169" s="129"/>
      <c r="AG169" s="129"/>
      <c r="AH169" s="129">
        <v>1</v>
      </c>
      <c r="AI169" s="293">
        <v>0</v>
      </c>
      <c r="AJ169" s="293">
        <v>0</v>
      </c>
      <c r="AK169" s="293">
        <v>0</v>
      </c>
      <c r="AL169" s="315" t="s">
        <v>221</v>
      </c>
      <c r="AM169" s="129">
        <f t="shared" si="16"/>
        <v>0</v>
      </c>
      <c r="AN169" s="129"/>
      <c r="AP169" s="293" t="str">
        <f>CS169</f>
        <v>M-Systems 7. S-World VBN</v>
      </c>
      <c r="AQ169" s="329">
        <v>0</v>
      </c>
      <c r="AR169" s="60"/>
      <c r="AS169" s="237">
        <f>AM169*AQ169</f>
        <v>0</v>
      </c>
      <c r="AT169" s="60"/>
      <c r="AU169" s="293" t="str">
        <f>AP169</f>
        <v>M-Systems 7. S-World VBN</v>
      </c>
      <c r="AV169" s="329">
        <v>0</v>
      </c>
      <c r="AW169" s="60"/>
      <c r="AX169" s="237">
        <f>AM169*AV169</f>
        <v>0</v>
      </c>
      <c r="AY169" s="60"/>
      <c r="AZ169" s="293" t="str">
        <f>AU169</f>
        <v>M-Systems 7. S-World VBN</v>
      </c>
      <c r="BA169" s="329">
        <v>0</v>
      </c>
      <c r="BB169" s="60"/>
      <c r="BC169" s="237">
        <f>AM169*BA169</f>
        <v>0</v>
      </c>
      <c r="BD169" s="60"/>
      <c r="BE169" s="293" t="str">
        <f>AZ169</f>
        <v>M-Systems 7. S-World VBN</v>
      </c>
      <c r="BF169" s="329">
        <v>0</v>
      </c>
      <c r="BG169" s="60"/>
      <c r="BH169" s="237">
        <f>AM169*BF169</f>
        <v>0</v>
      </c>
      <c r="BI169" s="60"/>
      <c r="BJ169" s="293" t="str">
        <f>BE169</f>
        <v>M-Systems 7. S-World VBN</v>
      </c>
      <c r="BK169" s="329">
        <v>0</v>
      </c>
      <c r="BL169" s="60"/>
      <c r="BM169" s="237">
        <f>AM169*BK169</f>
        <v>0</v>
      </c>
      <c r="BN169" s="60"/>
      <c r="BO169" s="293" t="str">
        <f>BJ169</f>
        <v>M-Systems 7. S-World VBN</v>
      </c>
      <c r="BP169" s="329">
        <v>0</v>
      </c>
      <c r="BQ169" s="60"/>
      <c r="BR169" s="237">
        <f>AM169*BP169</f>
        <v>0</v>
      </c>
      <c r="BS169" s="60"/>
      <c r="BT169" s="293" t="str">
        <f>BO169</f>
        <v>M-Systems 7. S-World VBN</v>
      </c>
      <c r="BU169" s="329">
        <v>0.1</v>
      </c>
      <c r="BV169" s="60"/>
      <c r="BW169" s="237">
        <f>AM169*BU169</f>
        <v>0</v>
      </c>
      <c r="BX169" s="60"/>
      <c r="BY169" s="293" t="str">
        <f>BT169</f>
        <v>M-Systems 7. S-World VBN</v>
      </c>
      <c r="BZ169" s="329">
        <v>0.2</v>
      </c>
      <c r="CA169" s="60"/>
      <c r="CB169" s="237">
        <f>AM169*BZ169</f>
        <v>0</v>
      </c>
      <c r="CD169" s="293" t="s">
        <v>221</v>
      </c>
      <c r="CE169" s="329">
        <v>0.35</v>
      </c>
      <c r="CF169" s="60"/>
      <c r="CG169" s="237">
        <f>AM169*CE169</f>
        <v>0</v>
      </c>
      <c r="CH169" s="60"/>
      <c r="CI169" s="293" t="str">
        <f>CD169</f>
        <v>M-Systems 7. S-World VBN</v>
      </c>
      <c r="CJ169" s="329">
        <v>0.5</v>
      </c>
      <c r="CK169" s="60"/>
      <c r="CL169" s="237">
        <f>AM169*CJ169</f>
        <v>0</v>
      </c>
      <c r="CM169" s="60"/>
      <c r="CN169" s="293" t="str">
        <f>CI169</f>
        <v>M-Systems 7. S-World VBN</v>
      </c>
      <c r="CO169" s="329">
        <v>0.75</v>
      </c>
      <c r="CP169" s="60"/>
      <c r="CQ169" s="237">
        <f>AM169*CO169</f>
        <v>0</v>
      </c>
      <c r="CR169" s="60"/>
      <c r="CS169" s="293" t="str">
        <f>CN169</f>
        <v>M-Systems 7. S-World VBN</v>
      </c>
      <c r="CT169" s="329">
        <v>1</v>
      </c>
      <c r="CU169" s="60"/>
      <c r="CV169" s="237">
        <f>AM169*CT169</f>
        <v>0</v>
      </c>
      <c r="CW169" s="60"/>
      <c r="CZ169" s="62"/>
      <c r="DA169" s="70"/>
      <c r="DB169" s="70"/>
      <c r="DC169" s="70"/>
      <c r="DD169" s="70"/>
      <c r="DE169" s="114"/>
      <c r="DF169" s="114"/>
      <c r="DG169" s="114"/>
      <c r="DH169" s="72"/>
      <c r="DI169" s="75"/>
      <c r="DJ169" s="114"/>
      <c r="DK169" s="70"/>
      <c r="DL169" s="114"/>
      <c r="DM169" s="70"/>
      <c r="DN169" s="70"/>
      <c r="DO169" s="70"/>
      <c r="DP169" s="70"/>
    </row>
    <row r="170" spans="1:120" x14ac:dyDescent="0.3">
      <c r="A170" s="51">
        <f>A169+1</f>
        <v>24</v>
      </c>
      <c r="B170" s="293" t="s">
        <v>222</v>
      </c>
      <c r="C170" s="60" t="s">
        <v>224</v>
      </c>
      <c r="D170" s="165">
        <v>0.25</v>
      </c>
      <c r="E170" s="480">
        <v>1</v>
      </c>
      <c r="F170" s="61"/>
      <c r="G170" s="61"/>
      <c r="H170" s="70" t="s">
        <v>165</v>
      </c>
      <c r="I170" s="70" t="s">
        <v>97</v>
      </c>
      <c r="J170" s="70"/>
      <c r="K170" s="114" t="s">
        <v>172</v>
      </c>
      <c r="L170" s="114"/>
      <c r="M170" s="60"/>
      <c r="N170" s="70"/>
      <c r="O170" s="60" t="s">
        <v>163</v>
      </c>
      <c r="P170" s="60"/>
      <c r="Q170" s="70" t="s">
        <v>167</v>
      </c>
      <c r="R170" s="70" t="s">
        <v>0</v>
      </c>
      <c r="S170" s="237"/>
      <c r="T170" s="237"/>
      <c r="U170" s="237"/>
      <c r="V170" s="70" t="s">
        <v>166</v>
      </c>
      <c r="W170" s="62" t="s">
        <v>164</v>
      </c>
      <c r="X170" s="202" t="s">
        <v>175</v>
      </c>
      <c r="Y170" s="114"/>
      <c r="Z170" s="315"/>
      <c r="AA170" s="316">
        <v>25</v>
      </c>
      <c r="AB170" s="293" t="s">
        <v>222</v>
      </c>
      <c r="AC170" s="165">
        <f t="shared" si="15"/>
        <v>0.25</v>
      </c>
      <c r="AD170" s="405">
        <f t="shared" si="15"/>
        <v>1</v>
      </c>
      <c r="AE170" s="50"/>
      <c r="AF170" s="129"/>
      <c r="AG170" s="129"/>
      <c r="AH170" s="129">
        <v>1</v>
      </c>
      <c r="AI170" s="293">
        <v>0</v>
      </c>
      <c r="AJ170" s="293">
        <v>0</v>
      </c>
      <c r="AK170" s="293">
        <v>0</v>
      </c>
      <c r="AL170" s="315" t="s">
        <v>222</v>
      </c>
      <c r="AM170" s="129">
        <f t="shared" si="16"/>
        <v>0</v>
      </c>
      <c r="AN170" s="129"/>
      <c r="AP170" s="293" t="str">
        <f>CS170</f>
        <v>M-Systems 8. S-World VSN</v>
      </c>
      <c r="AQ170" s="329">
        <v>0</v>
      </c>
      <c r="AR170" s="60"/>
      <c r="AS170" s="237">
        <f>AM170*AQ170</f>
        <v>0</v>
      </c>
      <c r="AT170" s="60"/>
      <c r="AU170" s="293" t="str">
        <f>AP170</f>
        <v>M-Systems 8. S-World VSN</v>
      </c>
      <c r="AV170" s="329">
        <v>0</v>
      </c>
      <c r="AW170" s="60"/>
      <c r="AX170" s="237">
        <f>AM170*AV170</f>
        <v>0</v>
      </c>
      <c r="AY170" s="60"/>
      <c r="AZ170" s="293" t="str">
        <f>AU170</f>
        <v>M-Systems 8. S-World VSN</v>
      </c>
      <c r="BA170" s="329">
        <v>0</v>
      </c>
      <c r="BB170" s="60"/>
      <c r="BC170" s="237">
        <f>AM170*BA170</f>
        <v>0</v>
      </c>
      <c r="BD170" s="60"/>
      <c r="BE170" s="293" t="str">
        <f>AZ170</f>
        <v>M-Systems 8. S-World VSN</v>
      </c>
      <c r="BF170" s="329">
        <v>0</v>
      </c>
      <c r="BG170" s="60"/>
      <c r="BH170" s="237">
        <f>AM170*BF170</f>
        <v>0</v>
      </c>
      <c r="BI170" s="60"/>
      <c r="BJ170" s="293" t="str">
        <f>BE170</f>
        <v>M-Systems 8. S-World VSN</v>
      </c>
      <c r="BK170" s="329">
        <v>0</v>
      </c>
      <c r="BL170" s="60"/>
      <c r="BM170" s="237">
        <f>AM170*BK170</f>
        <v>0</v>
      </c>
      <c r="BN170" s="60"/>
      <c r="BO170" s="293" t="str">
        <f>BJ170</f>
        <v>M-Systems 8. S-World VSN</v>
      </c>
      <c r="BP170" s="329">
        <v>0</v>
      </c>
      <c r="BQ170" s="60"/>
      <c r="BR170" s="237">
        <f>AM170*BP170</f>
        <v>0</v>
      </c>
      <c r="BS170" s="60"/>
      <c r="BT170" s="293" t="str">
        <f>BO170</f>
        <v>M-Systems 8. S-World VSN</v>
      </c>
      <c r="BU170" s="329">
        <v>0.1</v>
      </c>
      <c r="BV170" s="60"/>
      <c r="BW170" s="237">
        <f>AM170*BU170</f>
        <v>0</v>
      </c>
      <c r="BX170" s="60"/>
      <c r="BY170" s="293" t="str">
        <f>BT170</f>
        <v>M-Systems 8. S-World VSN</v>
      </c>
      <c r="BZ170" s="329">
        <v>0.2</v>
      </c>
      <c r="CA170" s="60"/>
      <c r="CB170" s="237">
        <f>AM170*BZ170</f>
        <v>0</v>
      </c>
      <c r="CD170" s="293" t="s">
        <v>222</v>
      </c>
      <c r="CE170" s="329">
        <v>0.35</v>
      </c>
      <c r="CF170" s="60"/>
      <c r="CG170" s="237">
        <f>AM170*CE170</f>
        <v>0</v>
      </c>
      <c r="CH170" s="60"/>
      <c r="CI170" s="293" t="str">
        <f>CD170</f>
        <v>M-Systems 8. S-World VSN</v>
      </c>
      <c r="CJ170" s="329">
        <v>0.5</v>
      </c>
      <c r="CK170" s="60"/>
      <c r="CL170" s="237">
        <f>AM170*CJ170</f>
        <v>0</v>
      </c>
      <c r="CM170" s="60"/>
      <c r="CN170" s="293" t="str">
        <f>CI170</f>
        <v>M-Systems 8. S-World VSN</v>
      </c>
      <c r="CO170" s="329">
        <v>0.75</v>
      </c>
      <c r="CP170" s="60"/>
      <c r="CQ170" s="237">
        <f>AM170*CO170</f>
        <v>0</v>
      </c>
      <c r="CR170" s="60"/>
      <c r="CS170" s="293" t="str">
        <f>CN170</f>
        <v>M-Systems 8. S-World VSN</v>
      </c>
      <c r="CT170" s="329">
        <v>1</v>
      </c>
      <c r="CU170" s="60"/>
      <c r="CV170" s="237">
        <f>AM170*CT170</f>
        <v>0</v>
      </c>
      <c r="CW170" s="60"/>
      <c r="CZ170" s="62"/>
      <c r="DA170" s="70"/>
      <c r="DB170" s="70"/>
      <c r="DC170" s="70"/>
      <c r="DD170" s="70"/>
      <c r="DE170" s="114"/>
      <c r="DF170" s="114"/>
      <c r="DG170" s="114"/>
      <c r="DH170" s="72"/>
      <c r="DI170" s="75"/>
      <c r="DJ170" s="114"/>
      <c r="DK170" s="70"/>
      <c r="DL170" s="114"/>
      <c r="DM170" s="70"/>
      <c r="DN170" s="70"/>
      <c r="DO170" s="70"/>
      <c r="DP170" s="70"/>
    </row>
    <row r="171" spans="1:120" x14ac:dyDescent="0.3">
      <c r="A171" s="51">
        <f>A170+1</f>
        <v>25</v>
      </c>
      <c r="B171" s="293" t="s">
        <v>223</v>
      </c>
      <c r="C171" s="60" t="s">
        <v>224</v>
      </c>
      <c r="D171" s="165">
        <v>0.25</v>
      </c>
      <c r="E171" s="480">
        <v>1</v>
      </c>
      <c r="F171" s="61"/>
      <c r="G171" s="61"/>
      <c r="H171" s="70" t="s">
        <v>165</v>
      </c>
      <c r="I171" s="70" t="s">
        <v>97</v>
      </c>
      <c r="J171" s="70"/>
      <c r="K171" s="114" t="s">
        <v>172</v>
      </c>
      <c r="L171" s="114"/>
      <c r="M171" s="60"/>
      <c r="N171" s="70"/>
      <c r="O171" s="60" t="s">
        <v>163</v>
      </c>
      <c r="P171" s="60"/>
      <c r="Q171" s="70" t="s">
        <v>167</v>
      </c>
      <c r="R171" s="70" t="s">
        <v>0</v>
      </c>
      <c r="S171" s="237"/>
      <c r="T171" s="237"/>
      <c r="U171" s="237"/>
      <c r="V171" s="70" t="s">
        <v>166</v>
      </c>
      <c r="W171" s="62" t="s">
        <v>164</v>
      </c>
      <c r="X171" s="202" t="s">
        <v>175</v>
      </c>
      <c r="Y171" s="114"/>
      <c r="Z171" s="315"/>
      <c r="AA171" s="316">
        <v>25</v>
      </c>
      <c r="AB171" s="293" t="s">
        <v>223</v>
      </c>
      <c r="AC171" s="165">
        <f t="shared" si="15"/>
        <v>0.25</v>
      </c>
      <c r="AD171" s="405">
        <f t="shared" si="15"/>
        <v>1</v>
      </c>
      <c r="AE171" s="50"/>
      <c r="AF171" s="129"/>
      <c r="AG171" s="129"/>
      <c r="AH171" s="129">
        <v>1</v>
      </c>
      <c r="AI171" s="293">
        <v>0</v>
      </c>
      <c r="AJ171" s="293">
        <v>0</v>
      </c>
      <c r="AK171" s="293">
        <v>0</v>
      </c>
      <c r="AL171" s="315" t="s">
        <v>223</v>
      </c>
      <c r="AM171" s="129">
        <f t="shared" si="16"/>
        <v>0</v>
      </c>
      <c r="AN171" s="129"/>
      <c r="AP171" s="293" t="str">
        <f>CS171</f>
        <v>M-Systems 12. S-World UCS</v>
      </c>
      <c r="AQ171" s="329">
        <v>0</v>
      </c>
      <c r="AR171" s="60"/>
      <c r="AS171" s="237">
        <f>AM171*AQ171</f>
        <v>0</v>
      </c>
      <c r="AT171" s="60"/>
      <c r="AU171" s="293" t="str">
        <f>AP171</f>
        <v>M-Systems 12. S-World UCS</v>
      </c>
      <c r="AV171" s="329">
        <v>0</v>
      </c>
      <c r="AW171" s="60"/>
      <c r="AX171" s="237">
        <f>AM171*AV171</f>
        <v>0</v>
      </c>
      <c r="AY171" s="60"/>
      <c r="AZ171" s="293" t="str">
        <f>AU171</f>
        <v>M-Systems 12. S-World UCS</v>
      </c>
      <c r="BA171" s="329">
        <v>0</v>
      </c>
      <c r="BB171" s="60"/>
      <c r="BC171" s="237">
        <f>AM171*BA171</f>
        <v>0</v>
      </c>
      <c r="BD171" s="60"/>
      <c r="BE171" s="293" t="str">
        <f>AZ171</f>
        <v>M-Systems 12. S-World UCS</v>
      </c>
      <c r="BF171" s="329">
        <v>0</v>
      </c>
      <c r="BG171" s="60"/>
      <c r="BH171" s="237">
        <f>AM171*BF171</f>
        <v>0</v>
      </c>
      <c r="BI171" s="60"/>
      <c r="BJ171" s="293" t="str">
        <f>BE171</f>
        <v>M-Systems 12. S-World UCS</v>
      </c>
      <c r="BK171" s="329">
        <v>0</v>
      </c>
      <c r="BL171" s="60"/>
      <c r="BM171" s="237">
        <f>AM171*BK171</f>
        <v>0</v>
      </c>
      <c r="BN171" s="60"/>
      <c r="BO171" s="293" t="str">
        <f>BJ171</f>
        <v>M-Systems 12. S-World UCS</v>
      </c>
      <c r="BP171" s="329">
        <v>0</v>
      </c>
      <c r="BQ171" s="60"/>
      <c r="BR171" s="237">
        <f>AM171*BP171</f>
        <v>0</v>
      </c>
      <c r="BS171" s="60"/>
      <c r="BT171" s="293" t="str">
        <f>BO171</f>
        <v>M-Systems 12. S-World UCS</v>
      </c>
      <c r="BU171" s="329">
        <v>0.1</v>
      </c>
      <c r="BV171" s="60"/>
      <c r="BW171" s="237">
        <f>AM171*BU171</f>
        <v>0</v>
      </c>
      <c r="BX171" s="60"/>
      <c r="BY171" s="293" t="str">
        <f>BT171</f>
        <v>M-Systems 12. S-World UCS</v>
      </c>
      <c r="BZ171" s="329">
        <v>0.2</v>
      </c>
      <c r="CA171" s="60"/>
      <c r="CB171" s="237">
        <f>AM171*BZ171</f>
        <v>0</v>
      </c>
      <c r="CD171" s="293" t="s">
        <v>223</v>
      </c>
      <c r="CE171" s="329">
        <v>0.35</v>
      </c>
      <c r="CF171" s="60"/>
      <c r="CG171" s="237">
        <f>AM171*CE171</f>
        <v>0</v>
      </c>
      <c r="CH171" s="60"/>
      <c r="CI171" s="293" t="str">
        <f>CD171</f>
        <v>M-Systems 12. S-World UCS</v>
      </c>
      <c r="CJ171" s="329">
        <v>0.5</v>
      </c>
      <c r="CK171" s="60"/>
      <c r="CL171" s="237">
        <f>AM171*CJ171</f>
        <v>0</v>
      </c>
      <c r="CM171" s="60"/>
      <c r="CN171" s="293" t="str">
        <f>CI171</f>
        <v>M-Systems 12. S-World UCS</v>
      </c>
      <c r="CO171" s="329">
        <v>0.75</v>
      </c>
      <c r="CP171" s="60"/>
      <c r="CQ171" s="237">
        <f>AM171*CO171</f>
        <v>0</v>
      </c>
      <c r="CR171" s="60"/>
      <c r="CS171" s="293" t="str">
        <f>CN171</f>
        <v>M-Systems 12. S-World UCS</v>
      </c>
      <c r="CT171" s="329">
        <v>1</v>
      </c>
      <c r="CU171" s="60"/>
      <c r="CV171" s="237">
        <f>AM171*CT171</f>
        <v>0</v>
      </c>
      <c r="CW171" s="60"/>
      <c r="CZ171" s="62"/>
      <c r="DA171" s="70"/>
      <c r="DB171" s="70"/>
      <c r="DC171" s="70"/>
      <c r="DD171" s="70"/>
      <c r="DE171" s="114"/>
      <c r="DF171" s="114"/>
      <c r="DG171" s="114"/>
      <c r="DH171" s="72"/>
      <c r="DI171" s="75"/>
      <c r="DJ171" s="114"/>
      <c r="DK171" s="70"/>
      <c r="DL171" s="114"/>
      <c r="DM171" s="70"/>
      <c r="DN171" s="70"/>
      <c r="DO171" s="70"/>
      <c r="DP171" s="70"/>
    </row>
    <row r="172" spans="1:120" ht="15" thickBot="1" x14ac:dyDescent="0.35">
      <c r="D172" s="481">
        <f>SUM(D165:D171)</f>
        <v>1.5499999999999998</v>
      </c>
      <c r="E172" s="481">
        <f>SUM(E165:E171)</f>
        <v>7.25</v>
      </c>
      <c r="Z172" s="327"/>
      <c r="AA172" s="328"/>
      <c r="AB172" s="60"/>
      <c r="AC172" s="329"/>
      <c r="AD172" s="329"/>
      <c r="AE172" s="60"/>
      <c r="AF172" s="129"/>
      <c r="AG172" s="129"/>
      <c r="AH172" s="129"/>
      <c r="AI172" s="129"/>
      <c r="AJ172" s="129"/>
      <c r="AK172" s="129"/>
      <c r="AL172" s="139"/>
      <c r="AM172" s="332">
        <f>SUM(AM165:AM167)</f>
        <v>9.5000000000000001E-2</v>
      </c>
      <c r="AN172" s="129"/>
      <c r="AP172" s="330" t="s">
        <v>211</v>
      </c>
      <c r="AQ172" s="168"/>
      <c r="AR172" s="331"/>
      <c r="AS172" s="332">
        <f>SUM(AS165:AS167)</f>
        <v>0</v>
      </c>
      <c r="AU172" s="330" t="s">
        <v>211</v>
      </c>
      <c r="AV172" s="168"/>
      <c r="AW172" s="331"/>
      <c r="AX172" s="332">
        <f>SUM(AX165:AX167)</f>
        <v>0</v>
      </c>
      <c r="AZ172" s="330" t="s">
        <v>211</v>
      </c>
      <c r="BA172" s="168"/>
      <c r="BB172" s="331"/>
      <c r="BC172" s="332">
        <f>SUM(BC165:BC167)</f>
        <v>0</v>
      </c>
      <c r="BE172" s="330" t="s">
        <v>211</v>
      </c>
      <c r="BF172" s="168"/>
      <c r="BG172" s="331"/>
      <c r="BH172" s="332">
        <f>SUM(BH165:BH167)</f>
        <v>0</v>
      </c>
      <c r="BJ172" s="330" t="s">
        <v>211</v>
      </c>
      <c r="BK172" s="168"/>
      <c r="BL172" s="331"/>
      <c r="BM172" s="332">
        <f>SUM(BM165:BM167)</f>
        <v>0</v>
      </c>
      <c r="BO172" s="330" t="s">
        <v>211</v>
      </c>
      <c r="BP172" s="168"/>
      <c r="BQ172" s="331"/>
      <c r="BR172" s="332">
        <f>SUM(BR165:BR167)</f>
        <v>0</v>
      </c>
      <c r="BT172" s="330" t="s">
        <v>211</v>
      </c>
      <c r="BU172" s="168"/>
      <c r="BV172" s="331"/>
      <c r="BW172" s="332">
        <f>SUM(BW165:BW167)</f>
        <v>9.4999999999999998E-3</v>
      </c>
      <c r="BY172" s="330" t="s">
        <v>211</v>
      </c>
      <c r="BZ172" s="168"/>
      <c r="CA172" s="331"/>
      <c r="CB172" s="332">
        <f>SUM(CB165:CB167)</f>
        <v>1.9E-2</v>
      </c>
      <c r="CD172" s="330" t="s">
        <v>211</v>
      </c>
      <c r="CE172" s="168"/>
      <c r="CF172" s="331"/>
      <c r="CG172" s="332">
        <f>SUM(CG165:CG167)</f>
        <v>3.3250000000000002E-2</v>
      </c>
      <c r="CI172" s="330" t="s">
        <v>211</v>
      </c>
      <c r="CJ172" s="168"/>
      <c r="CK172" s="331"/>
      <c r="CL172" s="332">
        <f>SUM(CL165:CL167)</f>
        <v>4.7500000000000001E-2</v>
      </c>
      <c r="CN172" s="330" t="s">
        <v>211</v>
      </c>
      <c r="CO172" s="168"/>
      <c r="CP172" s="331"/>
      <c r="CQ172" s="332">
        <f>SUM(CQ165:CQ167)</f>
        <v>7.1249999999999994E-2</v>
      </c>
      <c r="CS172" s="330" t="s">
        <v>211</v>
      </c>
      <c r="CT172" s="168"/>
      <c r="CU172" s="331"/>
      <c r="CV172" s="332">
        <f>SUM(CV165:CV167)</f>
        <v>9.5000000000000001E-2</v>
      </c>
      <c r="CZ172" s="62"/>
      <c r="DA172" s="70"/>
      <c r="DB172" s="70"/>
      <c r="DC172" s="70"/>
      <c r="DD172" s="70"/>
      <c r="DE172" s="114"/>
      <c r="DF172" s="114"/>
      <c r="DG172" s="114"/>
      <c r="DH172" s="72"/>
      <c r="DI172" s="75"/>
      <c r="DJ172" s="114"/>
      <c r="DK172" s="70"/>
      <c r="DL172" s="114"/>
      <c r="DM172" s="70"/>
      <c r="DN172" s="70"/>
      <c r="DO172" s="70"/>
      <c r="DP172" s="70"/>
    </row>
    <row r="173" spans="1:120" x14ac:dyDescent="0.3">
      <c r="Z173" s="327"/>
      <c r="AA173" s="328"/>
      <c r="AB173" s="60"/>
      <c r="AC173" s="329"/>
      <c r="AD173" s="329"/>
      <c r="AE173" s="60"/>
      <c r="AF173" s="129"/>
      <c r="AG173" s="129"/>
      <c r="AH173" s="129"/>
      <c r="AI173" s="129"/>
      <c r="AJ173" s="129"/>
      <c r="AK173" s="129"/>
      <c r="AL173" s="139"/>
      <c r="AM173" s="129"/>
      <c r="AN173" s="129"/>
      <c r="AP173" s="129"/>
      <c r="AQ173" s="67"/>
      <c r="AS173" s="202"/>
      <c r="AU173" s="129"/>
      <c r="AV173" s="67"/>
      <c r="AX173" s="84"/>
      <c r="AZ173" s="129"/>
      <c r="BA173" s="67"/>
      <c r="BC173" s="84"/>
      <c r="BE173" s="129"/>
      <c r="BF173" s="67"/>
      <c r="BH173" s="202"/>
      <c r="BJ173" s="129"/>
      <c r="BK173" s="67"/>
      <c r="BM173" s="202"/>
      <c r="BO173" s="129"/>
      <c r="BP173" s="67"/>
      <c r="BR173" s="202"/>
      <c r="BT173" s="129"/>
      <c r="BU173" s="67"/>
      <c r="BW173" s="202"/>
      <c r="BY173" s="129"/>
      <c r="BZ173" s="67"/>
      <c r="CB173" s="202"/>
      <c r="CD173" s="112"/>
      <c r="CE173" s="67"/>
      <c r="CG173" s="202"/>
      <c r="CI173" s="129"/>
      <c r="CJ173" s="67"/>
      <c r="CL173" s="202"/>
      <c r="CN173" s="129"/>
      <c r="CO173" s="67"/>
      <c r="CQ173" s="202"/>
      <c r="CS173" s="129"/>
      <c r="CT173" s="67"/>
      <c r="CV173" s="202"/>
      <c r="CZ173" s="62"/>
      <c r="DA173" s="70"/>
      <c r="DB173" s="70"/>
      <c r="DC173" s="70"/>
      <c r="DD173" s="70"/>
      <c r="DE173" s="114"/>
      <c r="DF173" s="114"/>
      <c r="DG173" s="114"/>
      <c r="DH173" s="72"/>
      <c r="DI173" s="75"/>
      <c r="DJ173" s="114"/>
      <c r="DK173" s="70"/>
      <c r="DL173" s="114"/>
      <c r="DM173" s="70"/>
      <c r="DN173" s="70"/>
      <c r="DO173" s="70"/>
      <c r="DP173" s="70"/>
    </row>
    <row r="174" spans="1:120" ht="15" thickBot="1" x14ac:dyDescent="0.35">
      <c r="Z174" s="327"/>
      <c r="AA174" s="328"/>
      <c r="AB174" s="60"/>
      <c r="AC174" s="329"/>
      <c r="AD174" s="329"/>
      <c r="AE174" s="60"/>
      <c r="AF174" s="129"/>
      <c r="AG174" s="129"/>
      <c r="AH174" s="129"/>
      <c r="AI174" s="129"/>
      <c r="AJ174" s="129"/>
      <c r="AK174" s="129"/>
      <c r="AL174" s="139"/>
      <c r="AM174" s="336">
        <f>AM138+AM162+AM172</f>
        <v>0.8659730000000001</v>
      </c>
      <c r="AN174" s="129"/>
      <c r="AP174" s="333" t="s">
        <v>210</v>
      </c>
      <c r="AQ174" s="334"/>
      <c r="AR174" s="335"/>
      <c r="AS174" s="336">
        <f>AS138+AS162+AS172</f>
        <v>0.18156115</v>
      </c>
      <c r="AU174" s="333" t="s">
        <v>210</v>
      </c>
      <c r="AV174" s="334"/>
      <c r="AW174" s="335"/>
      <c r="AX174" s="336">
        <f>AX138+AX162+AX172</f>
        <v>0.21727230000000003</v>
      </c>
      <c r="AZ174" s="333" t="s">
        <v>210</v>
      </c>
      <c r="BA174" s="334"/>
      <c r="BB174" s="335"/>
      <c r="BC174" s="336">
        <f>BC138+BC162+BC172</f>
        <v>0.30841960000000002</v>
      </c>
      <c r="BE174" s="333" t="s">
        <v>210</v>
      </c>
      <c r="BF174" s="334"/>
      <c r="BG174" s="335"/>
      <c r="BH174" s="336">
        <f>BH138+BH162+BH172</f>
        <v>0.3970669</v>
      </c>
      <c r="BJ174" s="333" t="s">
        <v>210</v>
      </c>
      <c r="BK174" s="334"/>
      <c r="BL174" s="335"/>
      <c r="BM174" s="336">
        <f>BM138+BM162+BM172</f>
        <v>0.44833920000000005</v>
      </c>
      <c r="BO174" s="333" t="s">
        <v>210</v>
      </c>
      <c r="BP174" s="334"/>
      <c r="BQ174" s="335"/>
      <c r="BR174" s="336">
        <f>BR138+BR162+BR172</f>
        <v>0.47898649999999998</v>
      </c>
      <c r="BT174" s="333" t="s">
        <v>210</v>
      </c>
      <c r="BU174" s="334"/>
      <c r="BV174" s="335"/>
      <c r="BW174" s="336">
        <f>BW138+BW162+BW172</f>
        <v>0.5128838</v>
      </c>
      <c r="BY174" s="333" t="s">
        <v>210</v>
      </c>
      <c r="BZ174" s="334"/>
      <c r="CA174" s="335"/>
      <c r="CB174" s="336">
        <f>CB138+CB162+CB172</f>
        <v>0.59240609999999994</v>
      </c>
      <c r="CD174" s="333" t="s">
        <v>210</v>
      </c>
      <c r="CE174" s="334"/>
      <c r="CF174" s="335"/>
      <c r="CG174" s="336">
        <f>CG138+CG162+CG172</f>
        <v>0.63167839999999997</v>
      </c>
      <c r="CI174" s="333" t="s">
        <v>210</v>
      </c>
      <c r="CJ174" s="334"/>
      <c r="CK174" s="335"/>
      <c r="CL174" s="336">
        <f>CL138+CL162+CL172</f>
        <v>0.7184507</v>
      </c>
      <c r="CN174" s="333" t="s">
        <v>210</v>
      </c>
      <c r="CO174" s="334"/>
      <c r="CP174" s="335"/>
      <c r="CQ174" s="336">
        <f>CQ138+CQ162+CQ172</f>
        <v>0.76721185000000003</v>
      </c>
      <c r="CS174" s="333" t="s">
        <v>210</v>
      </c>
      <c r="CT174" s="334"/>
      <c r="CU174" s="335"/>
      <c r="CV174" s="336">
        <f>CV138+CV162+CV172</f>
        <v>0.81597300000000006</v>
      </c>
      <c r="CZ174" s="62"/>
      <c r="DA174" s="70"/>
      <c r="DB174" s="70"/>
      <c r="DC174" s="70"/>
      <c r="DD174" s="70"/>
      <c r="DE174" s="114"/>
      <c r="DF174" s="114"/>
      <c r="DG174" s="114"/>
      <c r="DH174" s="72"/>
      <c r="DI174" s="75"/>
      <c r="DJ174" s="114"/>
      <c r="DK174" s="70"/>
      <c r="DL174" s="114"/>
      <c r="DM174" s="70"/>
      <c r="DN174" s="70"/>
      <c r="DO174" s="70"/>
      <c r="DP174" s="70"/>
    </row>
    <row r="175" spans="1:120" ht="15" thickTop="1" x14ac:dyDescent="0.3">
      <c r="Z175" s="327"/>
      <c r="AA175" s="328"/>
      <c r="AB175" s="60"/>
      <c r="AC175" s="329"/>
      <c r="AD175" s="329"/>
      <c r="AE175" s="60"/>
      <c r="AF175" s="129"/>
      <c r="AG175" s="129"/>
      <c r="AH175" s="129"/>
      <c r="AI175" s="129"/>
      <c r="AJ175" s="129"/>
      <c r="AK175" s="129"/>
      <c r="AL175" s="139"/>
      <c r="AM175" s="129"/>
      <c r="AN175" s="129"/>
      <c r="AP175" s="129"/>
      <c r="AQ175" s="67"/>
      <c r="AS175" s="202"/>
      <c r="AU175" s="129"/>
      <c r="AV175" s="67"/>
      <c r="AX175" s="84"/>
      <c r="AZ175" s="129"/>
      <c r="BA175" s="67"/>
      <c r="BC175" s="84"/>
      <c r="BE175" s="129"/>
      <c r="BF175" s="67"/>
      <c r="BH175" s="202"/>
      <c r="BJ175" s="129"/>
      <c r="BK175" s="67"/>
      <c r="BM175" s="202"/>
      <c r="BO175" s="129"/>
      <c r="BP175" s="67"/>
      <c r="BR175" s="202"/>
      <c r="BT175" s="129"/>
      <c r="BU175" s="67"/>
      <c r="BW175" s="202"/>
      <c r="BY175" s="129"/>
      <c r="BZ175" s="67"/>
      <c r="CB175" s="202"/>
      <c r="CD175" s="112"/>
      <c r="CE175" s="67"/>
      <c r="CG175" s="202"/>
      <c r="CI175" s="129"/>
      <c r="CJ175" s="67"/>
      <c r="CL175" s="202"/>
      <c r="CN175" s="129"/>
      <c r="CO175" s="67"/>
      <c r="CQ175" s="202"/>
      <c r="CS175" s="129"/>
      <c r="CT175" s="67"/>
      <c r="CV175" s="202"/>
      <c r="CZ175" s="62"/>
      <c r="DA175" s="70"/>
      <c r="DB175" s="70"/>
      <c r="DC175" s="70"/>
      <c r="DD175" s="70"/>
      <c r="DE175" s="114"/>
      <c r="DF175" s="114"/>
      <c r="DG175" s="114"/>
      <c r="DH175" s="72"/>
      <c r="DI175" s="75"/>
      <c r="DJ175" s="114"/>
      <c r="DK175" s="70"/>
      <c r="DL175" s="114"/>
      <c r="DM175" s="70"/>
      <c r="DN175" s="70"/>
      <c r="DO175" s="70"/>
      <c r="DP175" s="70"/>
    </row>
    <row r="176" spans="1:120" x14ac:dyDescent="0.3">
      <c r="Z176" s="235"/>
      <c r="AA176" s="236"/>
      <c r="AB176" s="237"/>
      <c r="AC176" s="237"/>
      <c r="AD176" s="237"/>
      <c r="AE176" s="237"/>
      <c r="AO176" s="58"/>
      <c r="AP176" s="58"/>
      <c r="AQ176" s="58"/>
      <c r="AR176" s="58"/>
      <c r="AS176" s="63"/>
      <c r="AT176" s="58"/>
      <c r="AU176" s="58"/>
      <c r="AV176" s="58"/>
      <c r="AW176" s="58"/>
      <c r="AX176" s="63"/>
      <c r="AY176" s="58"/>
      <c r="AZ176" s="58"/>
      <c r="BA176" s="58"/>
      <c r="BB176" s="58"/>
      <c r="BC176" s="63"/>
      <c r="BD176" s="58"/>
      <c r="BE176" s="58"/>
      <c r="BF176" s="58"/>
      <c r="BG176" s="58"/>
      <c r="BH176" s="63"/>
      <c r="BI176" s="58"/>
      <c r="BJ176" s="58"/>
      <c r="BK176" s="58"/>
      <c r="BL176" s="58"/>
      <c r="BM176" s="63"/>
      <c r="BN176" s="58"/>
      <c r="BO176" s="58"/>
      <c r="BP176" s="58"/>
      <c r="BQ176" s="58"/>
      <c r="BR176" s="63"/>
      <c r="BS176" s="58"/>
      <c r="BT176" s="58"/>
      <c r="BU176" s="58"/>
      <c r="BV176" s="58"/>
      <c r="BW176" s="63"/>
      <c r="BX176" s="58"/>
      <c r="BY176" s="58"/>
      <c r="BZ176" s="58"/>
      <c r="CA176" s="58"/>
      <c r="CB176" s="63"/>
      <c r="CC176" s="58"/>
      <c r="CD176" s="58"/>
      <c r="CE176" s="58"/>
      <c r="CF176" s="58"/>
      <c r="CG176" s="63"/>
      <c r="CH176" s="58"/>
      <c r="CI176" s="58"/>
      <c r="CJ176" s="58"/>
      <c r="CK176" s="58"/>
      <c r="CL176" s="58"/>
      <c r="CM176" s="58"/>
      <c r="CN176" s="58"/>
      <c r="CO176" s="58"/>
      <c r="CP176" s="58"/>
      <c r="CQ176" s="63"/>
      <c r="CR176" s="58"/>
      <c r="CS176" s="58"/>
      <c r="CT176" s="58"/>
      <c r="CU176" s="58"/>
      <c r="CV176" s="63"/>
      <c r="CW176" s="58"/>
      <c r="DA176" s="70"/>
      <c r="DB176" s="70"/>
      <c r="DC176" s="70"/>
      <c r="DD176" s="72"/>
      <c r="DE176" s="114"/>
      <c r="DF176" s="114"/>
      <c r="DG176" s="114"/>
      <c r="DH176" s="70"/>
      <c r="DI176" s="70"/>
      <c r="DJ176" s="114"/>
      <c r="DK176" s="111"/>
      <c r="DL176" s="114"/>
      <c r="DM176" s="70"/>
      <c r="DN176" s="111"/>
      <c r="DO176" s="70"/>
      <c r="DP176" s="70"/>
    </row>
    <row r="177" spans="26:120" x14ac:dyDescent="0.3">
      <c r="Z177" s="235"/>
      <c r="AA177" s="236"/>
      <c r="AB177" s="237"/>
      <c r="AC177" s="237"/>
      <c r="AD177" s="237"/>
      <c r="AE177" s="237"/>
      <c r="AO177" s="58" t="s">
        <v>234</v>
      </c>
      <c r="AP177" s="58"/>
      <c r="AQ177" s="58"/>
      <c r="AR177" s="58"/>
      <c r="AS177" s="63"/>
      <c r="AT177" s="58"/>
      <c r="AU177" s="58"/>
      <c r="AV177" s="58"/>
      <c r="AW177" s="58"/>
      <c r="AX177" s="63"/>
      <c r="AY177" s="58"/>
      <c r="AZ177" s="58"/>
      <c r="BA177" s="58"/>
      <c r="BB177" s="58"/>
      <c r="BC177" s="63"/>
      <c r="BD177" s="58"/>
      <c r="BE177" s="58"/>
      <c r="BF177" s="58"/>
      <c r="BG177" s="58"/>
      <c r="BH177" s="63"/>
      <c r="BI177" s="58"/>
      <c r="BJ177" s="58"/>
      <c r="BK177" s="58"/>
      <c r="BL177" s="58"/>
      <c r="BM177" s="63"/>
      <c r="BN177" s="58"/>
      <c r="BO177" s="58"/>
      <c r="BP177" s="58"/>
      <c r="BQ177" s="58"/>
      <c r="BR177" s="63"/>
      <c r="BS177" s="58"/>
      <c r="BT177" s="58"/>
      <c r="BU177" s="58"/>
      <c r="BV177" s="58"/>
      <c r="BW177" s="63"/>
      <c r="BX177" s="58"/>
      <c r="BY177" s="58"/>
      <c r="BZ177" s="58"/>
      <c r="CA177" s="58"/>
      <c r="CB177" s="63"/>
      <c r="CC177" s="58"/>
      <c r="CD177" s="58"/>
      <c r="CE177" s="58"/>
      <c r="CF177" s="58"/>
      <c r="CG177" s="63"/>
      <c r="CH177" s="58"/>
      <c r="CI177" s="58"/>
      <c r="CJ177" s="58"/>
      <c r="CK177" s="58"/>
      <c r="CL177" s="58"/>
      <c r="CM177" s="58"/>
      <c r="CN177" s="58"/>
      <c r="CO177" s="58"/>
      <c r="CP177" s="58"/>
      <c r="CQ177" s="63"/>
      <c r="CR177" s="58"/>
      <c r="CS177" s="58"/>
      <c r="CT177" s="58"/>
      <c r="CU177" s="58"/>
      <c r="CV177" s="63"/>
      <c r="CW177" s="58"/>
      <c r="DA177" s="70"/>
      <c r="DB177" s="70"/>
      <c r="DC177" s="70"/>
      <c r="DD177" s="70"/>
      <c r="DE177" s="114"/>
      <c r="DF177" s="114"/>
      <c r="DG177" s="114"/>
      <c r="DH177" s="70"/>
      <c r="DI177" s="70"/>
      <c r="DJ177" s="114"/>
      <c r="DK177" s="70"/>
      <c r="DL177" s="114"/>
      <c r="DM177" s="70"/>
      <c r="DN177" s="70"/>
      <c r="DO177" s="70"/>
      <c r="DP177" s="70"/>
    </row>
    <row r="178" spans="26:120" ht="15" thickBot="1" x14ac:dyDescent="0.35">
      <c r="Z178" s="235"/>
      <c r="AA178" s="236"/>
      <c r="AB178" s="237"/>
      <c r="AC178" s="237"/>
      <c r="AD178" s="237"/>
      <c r="AE178" s="237"/>
      <c r="DA178" s="70"/>
      <c r="DB178" s="70"/>
      <c r="DC178" s="70"/>
      <c r="DD178" s="70"/>
      <c r="DE178" s="70"/>
      <c r="DF178" s="70"/>
      <c r="DG178" s="70"/>
      <c r="DH178" s="115"/>
      <c r="DI178" s="115"/>
      <c r="DJ178" s="70"/>
      <c r="DK178" s="70"/>
      <c r="DL178" s="338"/>
      <c r="DM178" s="339"/>
      <c r="DN178" s="111"/>
      <c r="DO178" s="70"/>
      <c r="DP178" s="70"/>
    </row>
    <row r="179" spans="26:120" ht="15" thickBot="1" x14ac:dyDescent="0.35">
      <c r="Z179" s="235"/>
      <c r="AA179" s="236"/>
      <c r="AB179" s="237"/>
      <c r="AC179" s="237"/>
      <c r="AD179" s="237"/>
      <c r="AE179" s="237"/>
      <c r="AO179" s="383" t="s">
        <v>251</v>
      </c>
      <c r="AP179" s="384"/>
      <c r="AQ179" s="86"/>
      <c r="AR179" s="86"/>
      <c r="AS179" s="87"/>
      <c r="AT179" s="79"/>
      <c r="AU179" s="79"/>
      <c r="AV179" s="88" t="s">
        <v>59</v>
      </c>
      <c r="AW179" s="89"/>
      <c r="AX179" s="51"/>
      <c r="DA179" s="70"/>
      <c r="DB179" s="70"/>
      <c r="DC179" s="70"/>
      <c r="DD179" s="70"/>
      <c r="DE179" s="70"/>
      <c r="DF179" s="70"/>
      <c r="DG179" s="70"/>
      <c r="DH179" s="70"/>
      <c r="DI179" s="70"/>
      <c r="DJ179" s="70"/>
      <c r="DK179" s="70"/>
      <c r="DL179" s="337"/>
      <c r="DM179" s="70"/>
      <c r="DN179" s="70"/>
      <c r="DO179" s="70"/>
      <c r="DP179" s="70"/>
    </row>
    <row r="180" spans="26:120" ht="15" thickBot="1" x14ac:dyDescent="0.35">
      <c r="Z180" s="235"/>
      <c r="AA180" s="236"/>
      <c r="AB180" s="237"/>
      <c r="AC180" s="237"/>
      <c r="AD180" s="237"/>
      <c r="AE180" s="237"/>
      <c r="AO180" s="80"/>
      <c r="AP180" s="578">
        <v>1000000</v>
      </c>
      <c r="AQ180" s="82"/>
      <c r="AR180" s="82"/>
      <c r="AS180" s="90"/>
      <c r="AT180" s="91"/>
      <c r="AU180" s="81"/>
      <c r="AV180" s="92"/>
      <c r="AW180" s="93"/>
      <c r="AX180" s="51"/>
      <c r="DA180" s="70"/>
      <c r="DB180" s="70"/>
      <c r="DC180" s="70"/>
      <c r="DD180" s="114"/>
      <c r="DE180" s="114"/>
      <c r="DF180" s="114"/>
      <c r="DG180" s="70"/>
      <c r="DH180" s="114"/>
      <c r="DI180" s="114"/>
      <c r="DJ180" s="70"/>
      <c r="DK180" s="114"/>
      <c r="DL180" s="70"/>
      <c r="DM180" s="70"/>
      <c r="DN180" s="70"/>
      <c r="DO180" s="70"/>
      <c r="DP180" s="70"/>
    </row>
    <row r="181" spans="26:120" x14ac:dyDescent="0.3">
      <c r="Z181" s="235"/>
      <c r="AA181" s="236"/>
      <c r="AB181" s="237"/>
      <c r="AC181" s="237"/>
      <c r="AD181" s="237"/>
      <c r="AE181" s="237"/>
      <c r="AO181" s="94"/>
      <c r="AP181" s="95"/>
      <c r="AQ181" s="95"/>
      <c r="AR181" s="95"/>
      <c r="AS181" s="96"/>
      <c r="AT181" s="95"/>
      <c r="AU181" s="95"/>
      <c r="AV181" s="97"/>
      <c r="AW181" s="98"/>
      <c r="AX181" s="51"/>
      <c r="DA181" s="70"/>
      <c r="DB181" s="70"/>
      <c r="DC181" s="70"/>
      <c r="DD181" s="70"/>
      <c r="DE181" s="70"/>
      <c r="DF181" s="70"/>
      <c r="DG181" s="70"/>
      <c r="DH181" s="70"/>
      <c r="DI181" s="70"/>
      <c r="DJ181" s="70"/>
      <c r="DK181" s="70"/>
      <c r="DL181" s="114"/>
      <c r="DM181" s="70"/>
      <c r="DN181" s="70"/>
      <c r="DO181" s="70"/>
      <c r="DP181" s="70"/>
    </row>
    <row r="182" spans="26:120" x14ac:dyDescent="0.3">
      <c r="Z182" s="235"/>
      <c r="AA182" s="236"/>
      <c r="AB182" s="237"/>
      <c r="AC182" s="237"/>
      <c r="AD182" s="237"/>
      <c r="AE182" s="237"/>
      <c r="AO182" s="99" t="s">
        <v>28</v>
      </c>
      <c r="AP182" s="100" t="s">
        <v>29</v>
      </c>
      <c r="AQ182" s="100"/>
      <c r="AR182" s="100"/>
      <c r="AS182" s="101" t="s">
        <v>30</v>
      </c>
      <c r="AT182" s="100" t="s">
        <v>61</v>
      </c>
      <c r="AU182" s="100" t="s">
        <v>31</v>
      </c>
      <c r="AV182" s="102" t="s">
        <v>32</v>
      </c>
      <c r="AW182" s="98"/>
      <c r="AX182" s="51"/>
      <c r="DA182" s="70"/>
      <c r="DB182" s="70"/>
      <c r="DC182" s="70"/>
      <c r="DD182" s="72"/>
      <c r="DE182" s="114"/>
      <c r="DF182" s="114"/>
      <c r="DG182" s="114"/>
      <c r="DH182" s="70"/>
      <c r="DI182" s="70"/>
      <c r="DJ182" s="114"/>
      <c r="DK182" s="111"/>
      <c r="DL182" s="70"/>
      <c r="DM182" s="111"/>
      <c r="DN182" s="111"/>
      <c r="DO182" s="70"/>
      <c r="DP182" s="70"/>
    </row>
    <row r="183" spans="26:120" x14ac:dyDescent="0.3">
      <c r="Z183" s="235"/>
      <c r="AA183" s="236"/>
      <c r="AB183" s="237"/>
      <c r="AC183" s="237"/>
      <c r="AD183" s="237"/>
      <c r="AE183" s="237"/>
      <c r="AO183" s="78" t="s">
        <v>14</v>
      </c>
      <c r="AP183" s="122">
        <f>AP180</f>
        <v>1000000</v>
      </c>
      <c r="AQ183" s="57"/>
      <c r="AR183" s="57"/>
      <c r="AS183" s="56">
        <v>12</v>
      </c>
      <c r="AT183" s="122">
        <f t="shared" ref="AT183:AT194" si="28">AP183/AS183</f>
        <v>83333.333333333328</v>
      </c>
      <c r="AU183" s="103">
        <v>0.5</v>
      </c>
      <c r="AV183" s="340">
        <f>AT183*AU183</f>
        <v>41666.666666666664</v>
      </c>
      <c r="AW183" s="98" t="s">
        <v>14</v>
      </c>
      <c r="AX183" s="51"/>
      <c r="DA183" s="70"/>
      <c r="DB183" s="70"/>
      <c r="DC183" s="70"/>
      <c r="DD183" s="114"/>
      <c r="DE183" s="114"/>
      <c r="DF183" s="114"/>
      <c r="DG183" s="70"/>
      <c r="DH183" s="114"/>
      <c r="DI183" s="114"/>
      <c r="DJ183" s="70"/>
      <c r="DK183" s="114"/>
      <c r="DL183" s="70"/>
      <c r="DM183" s="70"/>
      <c r="DN183" s="70"/>
      <c r="DO183" s="70"/>
      <c r="DP183" s="70"/>
    </row>
    <row r="184" spans="26:120" x14ac:dyDescent="0.3">
      <c r="Z184" s="235"/>
      <c r="AA184" s="236"/>
      <c r="AB184" s="237"/>
      <c r="AC184" s="237"/>
      <c r="AD184" s="237"/>
      <c r="AE184" s="237"/>
      <c r="AO184" s="78" t="s">
        <v>18</v>
      </c>
      <c r="AP184" s="122">
        <f>AP183</f>
        <v>1000000</v>
      </c>
      <c r="AQ184" s="57"/>
      <c r="AR184" s="57"/>
      <c r="AS184" s="56">
        <v>12</v>
      </c>
      <c r="AT184" s="122">
        <f t="shared" si="28"/>
        <v>83333.333333333328</v>
      </c>
      <c r="AU184" s="103">
        <v>0.8</v>
      </c>
      <c r="AV184" s="340">
        <f t="shared" ref="AV184:AV194" si="29">AT184*AU184</f>
        <v>66666.666666666672</v>
      </c>
      <c r="AW184" s="98" t="s">
        <v>18</v>
      </c>
      <c r="AX184" s="51"/>
      <c r="DA184" s="70"/>
      <c r="DB184" s="70"/>
      <c r="DC184" s="70"/>
      <c r="DD184" s="114"/>
      <c r="DE184" s="114"/>
      <c r="DF184" s="114"/>
      <c r="DG184" s="70"/>
      <c r="DH184" s="114"/>
      <c r="DI184" s="114"/>
      <c r="DJ184" s="70"/>
      <c r="DK184" s="114"/>
      <c r="DL184" s="70"/>
      <c r="DM184" s="70"/>
      <c r="DN184" s="70"/>
      <c r="DO184" s="70"/>
      <c r="DP184" s="70"/>
    </row>
    <row r="185" spans="26:120" x14ac:dyDescent="0.3">
      <c r="Z185" s="235"/>
      <c r="AA185" s="236"/>
      <c r="AB185" s="237"/>
      <c r="AC185" s="237"/>
      <c r="AD185" s="237"/>
      <c r="AE185" s="237"/>
      <c r="AO185" s="78" t="s">
        <v>19</v>
      </c>
      <c r="AP185" s="122">
        <f t="shared" ref="AP185:AP194" si="30">AP184</f>
        <v>1000000</v>
      </c>
      <c r="AQ185" s="57"/>
      <c r="AR185" s="57"/>
      <c r="AS185" s="56">
        <v>12</v>
      </c>
      <c r="AT185" s="122">
        <f t="shared" si="28"/>
        <v>83333.333333333328</v>
      </c>
      <c r="AU185" s="103">
        <v>1</v>
      </c>
      <c r="AV185" s="340">
        <f t="shared" si="29"/>
        <v>83333.333333333328</v>
      </c>
      <c r="AW185" s="98" t="s">
        <v>19</v>
      </c>
      <c r="AX185" s="51"/>
      <c r="DA185" s="70"/>
      <c r="DB185" s="70"/>
      <c r="DC185" s="70"/>
      <c r="DD185" s="114"/>
      <c r="DE185" s="114"/>
      <c r="DF185" s="114"/>
      <c r="DG185" s="70"/>
      <c r="DH185" s="114"/>
      <c r="DI185" s="114"/>
      <c r="DJ185" s="70"/>
      <c r="DK185" s="114"/>
      <c r="DL185" s="70"/>
      <c r="DM185" s="70"/>
      <c r="DN185" s="70"/>
      <c r="DO185" s="70"/>
      <c r="DP185" s="70"/>
    </row>
    <row r="186" spans="26:120" x14ac:dyDescent="0.3">
      <c r="Z186" s="235"/>
      <c r="AA186" s="236"/>
      <c r="AB186" s="237"/>
      <c r="AC186" s="237"/>
      <c r="AD186" s="237"/>
      <c r="AE186" s="237"/>
      <c r="AO186" s="78" t="s">
        <v>20</v>
      </c>
      <c r="AP186" s="122">
        <f t="shared" si="30"/>
        <v>1000000</v>
      </c>
      <c r="AQ186" s="57"/>
      <c r="AR186" s="57"/>
      <c r="AS186" s="56">
        <v>12</v>
      </c>
      <c r="AT186" s="122">
        <f t="shared" si="28"/>
        <v>83333.333333333328</v>
      </c>
      <c r="AU186" s="103">
        <v>1.3</v>
      </c>
      <c r="AV186" s="340">
        <f t="shared" si="29"/>
        <v>108333.33333333333</v>
      </c>
      <c r="AW186" s="98" t="s">
        <v>20</v>
      </c>
      <c r="AX186" s="51"/>
      <c r="DA186" s="70"/>
      <c r="DB186" s="70"/>
      <c r="DC186" s="70"/>
      <c r="DD186" s="114"/>
      <c r="DE186" s="114"/>
      <c r="DF186" s="114"/>
      <c r="DG186" s="70"/>
      <c r="DH186" s="114"/>
      <c r="DI186" s="114"/>
      <c r="DJ186" s="70"/>
      <c r="DK186" s="114"/>
      <c r="DL186" s="70"/>
      <c r="DM186" s="70"/>
      <c r="DN186" s="70"/>
      <c r="DO186" s="70"/>
      <c r="DP186" s="70"/>
    </row>
    <row r="187" spans="26:120" x14ac:dyDescent="0.3">
      <c r="Z187" s="235"/>
      <c r="AA187" s="236"/>
      <c r="AB187" s="237"/>
      <c r="AC187" s="237"/>
      <c r="AD187" s="237"/>
      <c r="AE187" s="237"/>
      <c r="AO187" s="78" t="s">
        <v>21</v>
      </c>
      <c r="AP187" s="122">
        <f t="shared" si="30"/>
        <v>1000000</v>
      </c>
      <c r="AQ187" s="57"/>
      <c r="AR187" s="57"/>
      <c r="AS187" s="56">
        <v>12</v>
      </c>
      <c r="AT187" s="122">
        <f t="shared" si="28"/>
        <v>83333.333333333328</v>
      </c>
      <c r="AU187" s="103">
        <v>1.4</v>
      </c>
      <c r="AV187" s="340">
        <f t="shared" si="29"/>
        <v>116666.66666666666</v>
      </c>
      <c r="AW187" s="98" t="s">
        <v>21</v>
      </c>
      <c r="AX187" s="51"/>
      <c r="DA187" s="70"/>
      <c r="DB187" s="70"/>
      <c r="DC187" s="70"/>
      <c r="DD187" s="114"/>
      <c r="DE187" s="114"/>
      <c r="DF187" s="114"/>
      <c r="DG187" s="70"/>
      <c r="DH187" s="114"/>
      <c r="DI187" s="114"/>
      <c r="DJ187" s="70"/>
      <c r="DK187" s="114"/>
      <c r="DL187" s="70"/>
      <c r="DM187" s="70"/>
      <c r="DN187" s="70"/>
      <c r="DO187" s="70"/>
      <c r="DP187" s="70"/>
    </row>
    <row r="188" spans="26:120" x14ac:dyDescent="0.3">
      <c r="Z188" s="235"/>
      <c r="AA188" s="236"/>
      <c r="AB188" s="237"/>
      <c r="AC188" s="237"/>
      <c r="AD188" s="237"/>
      <c r="AE188" s="237"/>
      <c r="AO188" s="78" t="s">
        <v>22</v>
      </c>
      <c r="AP188" s="122">
        <f t="shared" si="30"/>
        <v>1000000</v>
      </c>
      <c r="AQ188" s="57"/>
      <c r="AR188" s="57"/>
      <c r="AS188" s="56">
        <v>12</v>
      </c>
      <c r="AT188" s="122">
        <f t="shared" si="28"/>
        <v>83333.333333333328</v>
      </c>
      <c r="AU188" s="103">
        <v>1.4</v>
      </c>
      <c r="AV188" s="340">
        <f t="shared" si="29"/>
        <v>116666.66666666666</v>
      </c>
      <c r="AW188" s="98" t="s">
        <v>22</v>
      </c>
      <c r="AX188" s="51"/>
      <c r="DA188" s="70"/>
      <c r="DB188" s="70"/>
      <c r="DC188" s="70"/>
      <c r="DD188" s="114"/>
      <c r="DE188" s="114"/>
      <c r="DF188" s="114"/>
      <c r="DG188" s="70"/>
      <c r="DH188" s="114"/>
      <c r="DI188" s="114"/>
      <c r="DJ188" s="70"/>
      <c r="DK188" s="114"/>
      <c r="DL188" s="70"/>
      <c r="DM188" s="70"/>
      <c r="DN188" s="70"/>
      <c r="DO188" s="70"/>
      <c r="DP188" s="70"/>
    </row>
    <row r="189" spans="26:120" x14ac:dyDescent="0.3">
      <c r="Z189" s="235"/>
      <c r="AA189" s="236"/>
      <c r="AB189" s="237"/>
      <c r="AC189" s="237"/>
      <c r="AD189" s="237"/>
      <c r="AE189" s="237"/>
      <c r="AO189" s="78" t="s">
        <v>23</v>
      </c>
      <c r="AP189" s="122">
        <f t="shared" si="30"/>
        <v>1000000</v>
      </c>
      <c r="AQ189" s="57"/>
      <c r="AR189" s="57"/>
      <c r="AS189" s="56">
        <v>12</v>
      </c>
      <c r="AT189" s="122">
        <f t="shared" si="28"/>
        <v>83333.333333333328</v>
      </c>
      <c r="AU189" s="103">
        <v>1.45</v>
      </c>
      <c r="AV189" s="579">
        <f t="shared" si="29"/>
        <v>120833.33333333333</v>
      </c>
      <c r="AW189" s="98" t="s">
        <v>23</v>
      </c>
      <c r="AX189" s="51"/>
      <c r="DA189" s="70"/>
      <c r="DB189" s="70"/>
      <c r="DC189" s="70"/>
      <c r="DD189" s="114"/>
      <c r="DE189" s="114"/>
      <c r="DF189" s="114"/>
      <c r="DG189" s="70"/>
      <c r="DH189" s="114"/>
      <c r="DI189" s="114"/>
      <c r="DJ189" s="70"/>
      <c r="DK189" s="114"/>
      <c r="DL189" s="70"/>
      <c r="DM189" s="70"/>
      <c r="DN189" s="70"/>
      <c r="DO189" s="70"/>
      <c r="DP189" s="70"/>
    </row>
    <row r="190" spans="26:120" x14ac:dyDescent="0.3">
      <c r="Z190" s="235"/>
      <c r="AA190" s="236"/>
      <c r="AB190" s="237"/>
      <c r="AC190" s="237"/>
      <c r="AD190" s="237"/>
      <c r="AE190" s="237"/>
      <c r="AO190" s="78" t="s">
        <v>62</v>
      </c>
      <c r="AP190" s="122">
        <f t="shared" si="30"/>
        <v>1000000</v>
      </c>
      <c r="AQ190" s="57"/>
      <c r="AR190" s="57"/>
      <c r="AS190" s="56">
        <v>12</v>
      </c>
      <c r="AT190" s="122">
        <f t="shared" si="28"/>
        <v>83333.333333333328</v>
      </c>
      <c r="AU190" s="103">
        <v>1.5</v>
      </c>
      <c r="AV190" s="340">
        <f t="shared" si="29"/>
        <v>125000</v>
      </c>
      <c r="AW190" s="98" t="s">
        <v>62</v>
      </c>
      <c r="AX190" s="51"/>
      <c r="DA190" s="70"/>
      <c r="DB190" s="70"/>
      <c r="DC190" s="70"/>
      <c r="DD190" s="114"/>
      <c r="DE190" s="114"/>
      <c r="DF190" s="114"/>
      <c r="DG190" s="70"/>
      <c r="DH190" s="114"/>
      <c r="DI190" s="114"/>
      <c r="DJ190" s="70"/>
      <c r="DK190" s="114"/>
      <c r="DL190" s="70"/>
      <c r="DM190" s="70"/>
      <c r="DN190" s="70"/>
      <c r="DO190" s="70"/>
      <c r="DP190" s="70"/>
    </row>
    <row r="191" spans="26:120" x14ac:dyDescent="0.3">
      <c r="Z191" s="235"/>
      <c r="AA191" s="236"/>
      <c r="AB191" s="237"/>
      <c r="AC191" s="237"/>
      <c r="AD191" s="237"/>
      <c r="AE191" s="237"/>
      <c r="AO191" s="78" t="s">
        <v>24</v>
      </c>
      <c r="AP191" s="122">
        <f t="shared" si="30"/>
        <v>1000000</v>
      </c>
      <c r="AQ191" s="57"/>
      <c r="AR191" s="57"/>
      <c r="AS191" s="56">
        <v>12</v>
      </c>
      <c r="AT191" s="122">
        <f t="shared" si="28"/>
        <v>83333.333333333328</v>
      </c>
      <c r="AU191" s="103">
        <v>1.1000000000000001</v>
      </c>
      <c r="AV191" s="340">
        <f t="shared" si="29"/>
        <v>91666.666666666672</v>
      </c>
      <c r="AW191" s="98" t="s">
        <v>24</v>
      </c>
      <c r="AX191" s="51"/>
      <c r="DA191" s="70"/>
      <c r="DB191" s="70"/>
      <c r="DC191" s="70"/>
      <c r="DD191" s="114"/>
      <c r="DE191" s="114"/>
      <c r="DF191" s="114"/>
      <c r="DG191" s="70"/>
      <c r="DH191" s="114"/>
      <c r="DI191" s="114"/>
      <c r="DJ191" s="70"/>
      <c r="DK191" s="114"/>
      <c r="DL191" s="70"/>
      <c r="DM191" s="70"/>
      <c r="DN191" s="70"/>
      <c r="DO191" s="70"/>
      <c r="DP191" s="70"/>
    </row>
    <row r="192" spans="26:120" x14ac:dyDescent="0.3">
      <c r="Z192" s="235"/>
      <c r="AA192" s="236"/>
      <c r="AB192" s="237"/>
      <c r="AC192" s="237"/>
      <c r="AD192" s="237"/>
      <c r="AE192" s="237"/>
      <c r="AO192" s="78" t="s">
        <v>25</v>
      </c>
      <c r="AP192" s="122">
        <f t="shared" si="30"/>
        <v>1000000</v>
      </c>
      <c r="AQ192" s="57"/>
      <c r="AR192" s="57"/>
      <c r="AS192" s="56">
        <v>12</v>
      </c>
      <c r="AT192" s="122">
        <f t="shared" si="28"/>
        <v>83333.333333333328</v>
      </c>
      <c r="AU192" s="103">
        <v>0.8</v>
      </c>
      <c r="AV192" s="340">
        <f t="shared" si="29"/>
        <v>66666.666666666672</v>
      </c>
      <c r="AW192" s="98" t="s">
        <v>25</v>
      </c>
      <c r="AX192" s="51"/>
      <c r="DA192" s="70"/>
      <c r="DB192" s="70"/>
      <c r="DC192" s="70"/>
      <c r="DD192" s="114"/>
      <c r="DE192" s="114"/>
      <c r="DF192" s="114"/>
      <c r="DG192" s="70"/>
      <c r="DH192" s="114"/>
      <c r="DI192" s="114"/>
      <c r="DJ192" s="70"/>
      <c r="DK192" s="114"/>
      <c r="DL192" s="70"/>
      <c r="DM192" s="70"/>
      <c r="DN192" s="70"/>
      <c r="DO192" s="70"/>
      <c r="DP192" s="70"/>
    </row>
    <row r="193" spans="24:120" x14ac:dyDescent="0.3">
      <c r="Z193" s="235"/>
      <c r="AA193" s="236"/>
      <c r="AB193" s="237"/>
      <c r="AC193" s="237"/>
      <c r="AD193" s="237"/>
      <c r="AE193" s="237"/>
      <c r="AO193" s="78" t="s">
        <v>26</v>
      </c>
      <c r="AP193" s="122">
        <f t="shared" si="30"/>
        <v>1000000</v>
      </c>
      <c r="AQ193" s="57"/>
      <c r="AR193" s="57"/>
      <c r="AS193" s="56">
        <v>12</v>
      </c>
      <c r="AT193" s="122">
        <f t="shared" si="28"/>
        <v>83333.333333333328</v>
      </c>
      <c r="AU193" s="103">
        <v>0.35</v>
      </c>
      <c r="AV193" s="340">
        <f t="shared" si="29"/>
        <v>29166.666666666664</v>
      </c>
      <c r="AW193" s="98" t="s">
        <v>26</v>
      </c>
      <c r="AX193" s="51"/>
      <c r="DA193" s="70"/>
      <c r="DB193" s="70"/>
      <c r="DC193" s="70"/>
      <c r="DD193" s="114"/>
      <c r="DE193" s="114"/>
      <c r="DF193" s="114"/>
      <c r="DG193" s="70"/>
      <c r="DH193" s="114"/>
      <c r="DI193" s="114"/>
      <c r="DJ193" s="70"/>
      <c r="DK193" s="114"/>
      <c r="DL193" s="70"/>
      <c r="DM193" s="70"/>
      <c r="DN193" s="70"/>
      <c r="DO193" s="70"/>
      <c r="DP193" s="70"/>
    </row>
    <row r="194" spans="24:120" x14ac:dyDescent="0.3">
      <c r="Z194" s="235"/>
      <c r="AA194" s="236"/>
      <c r="AB194" s="237"/>
      <c r="AC194" s="237"/>
      <c r="AD194" s="237"/>
      <c r="AE194" s="237"/>
      <c r="AO194" s="78" t="s">
        <v>27</v>
      </c>
      <c r="AP194" s="122">
        <f t="shared" si="30"/>
        <v>1000000</v>
      </c>
      <c r="AQ194" s="57"/>
      <c r="AR194" s="57"/>
      <c r="AS194" s="56">
        <v>12</v>
      </c>
      <c r="AT194" s="122">
        <f t="shared" si="28"/>
        <v>83333.333333333328</v>
      </c>
      <c r="AU194" s="103">
        <v>0.4</v>
      </c>
      <c r="AV194" s="340">
        <f t="shared" si="29"/>
        <v>33333.333333333336</v>
      </c>
      <c r="AW194" s="98" t="s">
        <v>27</v>
      </c>
      <c r="AX194" s="51"/>
      <c r="DA194" s="70"/>
      <c r="DB194" s="70"/>
      <c r="DC194" s="70"/>
      <c r="DD194" s="114"/>
      <c r="DE194" s="114"/>
      <c r="DF194" s="114"/>
      <c r="DG194" s="70"/>
      <c r="DH194" s="114"/>
      <c r="DI194" s="114"/>
      <c r="DJ194" s="70"/>
      <c r="DK194" s="114"/>
      <c r="DL194" s="70"/>
      <c r="DM194" s="70"/>
      <c r="DN194" s="70"/>
      <c r="DO194" s="70"/>
      <c r="DP194" s="70"/>
    </row>
    <row r="195" spans="24:120" x14ac:dyDescent="0.3">
      <c r="Z195" s="235"/>
      <c r="AA195" s="236"/>
      <c r="AB195" s="237"/>
      <c r="AC195" s="237"/>
      <c r="AD195" s="237"/>
      <c r="AE195" s="237"/>
      <c r="AO195" s="104"/>
      <c r="AP195" s="105"/>
      <c r="AQ195" s="105"/>
      <c r="AR195" s="105"/>
      <c r="AS195" s="106"/>
      <c r="AT195" s="105"/>
      <c r="AU195" s="105"/>
      <c r="AV195" s="341">
        <f>SUM(AV183:AV194)</f>
        <v>999999.99999999988</v>
      </c>
      <c r="AW195" s="107"/>
      <c r="AX195" s="51"/>
      <c r="DA195" s="70"/>
      <c r="DB195" s="70"/>
      <c r="DC195" s="70"/>
      <c r="DD195" s="114"/>
      <c r="DE195" s="114"/>
      <c r="DF195" s="114"/>
      <c r="DG195" s="70"/>
      <c r="DH195" s="114"/>
      <c r="DI195" s="114"/>
      <c r="DJ195" s="70"/>
      <c r="DK195" s="114"/>
      <c r="DL195" s="70"/>
      <c r="DM195" s="70"/>
      <c r="DN195" s="70"/>
      <c r="DO195" s="70"/>
      <c r="DP195" s="70"/>
    </row>
    <row r="196" spans="24:120" x14ac:dyDescent="0.3">
      <c r="Z196" s="235"/>
      <c r="AA196" s="236"/>
      <c r="AB196" s="237"/>
      <c r="AC196" s="237"/>
      <c r="AD196" s="237"/>
      <c r="AE196" s="237"/>
      <c r="AX196" s="51"/>
      <c r="DA196" s="70"/>
      <c r="DB196" s="70"/>
      <c r="DC196" s="70"/>
      <c r="DD196" s="114"/>
      <c r="DE196" s="114"/>
      <c r="DF196" s="114"/>
      <c r="DG196" s="70"/>
      <c r="DH196" s="114"/>
      <c r="DI196" s="114"/>
      <c r="DJ196" s="70"/>
      <c r="DK196" s="114"/>
      <c r="DL196" s="70"/>
      <c r="DM196" s="70"/>
      <c r="DN196" s="70"/>
      <c r="DO196" s="70"/>
      <c r="DP196" s="70"/>
    </row>
    <row r="197" spans="24:120" x14ac:dyDescent="0.3">
      <c r="Z197" s="235"/>
      <c r="AA197" s="236"/>
      <c r="AB197" s="237"/>
      <c r="AC197" s="237"/>
      <c r="AD197" s="237"/>
      <c r="AE197" s="237"/>
      <c r="AO197" s="51" t="s">
        <v>235</v>
      </c>
      <c r="AX197" s="51"/>
      <c r="DA197" s="70"/>
      <c r="DB197" s="70"/>
      <c r="DC197" s="70"/>
      <c r="DD197" s="114"/>
      <c r="DE197" s="114"/>
      <c r="DF197" s="114"/>
      <c r="DG197" s="70"/>
      <c r="DH197" s="114"/>
      <c r="DI197" s="114"/>
      <c r="DJ197" s="70"/>
      <c r="DK197" s="114"/>
      <c r="DL197" s="70"/>
      <c r="DM197" s="70"/>
      <c r="DN197" s="70"/>
      <c r="DO197" s="70"/>
      <c r="DP197" s="70"/>
    </row>
    <row r="198" spans="24:120" x14ac:dyDescent="0.3">
      <c r="Z198" s="235"/>
      <c r="AA198" s="236"/>
      <c r="AB198" s="237"/>
      <c r="AC198" s="237"/>
      <c r="AD198" s="237"/>
      <c r="AE198" s="237"/>
      <c r="AX198" s="51"/>
      <c r="DA198" s="70"/>
      <c r="DB198" s="70"/>
      <c r="DC198" s="70"/>
      <c r="DD198" s="114"/>
      <c r="DE198" s="114"/>
      <c r="DF198" s="114"/>
      <c r="DG198" s="70"/>
      <c r="DH198" s="114"/>
      <c r="DI198" s="114"/>
      <c r="DJ198" s="70"/>
      <c r="DK198" s="114"/>
      <c r="DL198" s="70"/>
      <c r="DM198" s="70"/>
      <c r="DN198" s="70"/>
      <c r="DO198" s="70"/>
      <c r="DP198" s="70"/>
    </row>
    <row r="199" spans="24:120" ht="16.2" customHeight="1" thickBot="1" x14ac:dyDescent="0.35">
      <c r="Z199" s="235"/>
      <c r="AA199" s="236"/>
      <c r="AB199" s="237"/>
      <c r="AC199" s="237"/>
      <c r="AD199" s="237"/>
      <c r="AE199" s="237"/>
      <c r="AO199" s="85" t="s">
        <v>252</v>
      </c>
      <c r="AP199" s="86"/>
      <c r="AQ199" s="86"/>
      <c r="AR199" s="86"/>
      <c r="AS199" s="87"/>
      <c r="AT199" s="79"/>
      <c r="AU199" s="79"/>
      <c r="AV199" s="108" t="s">
        <v>64</v>
      </c>
      <c r="AW199" s="89"/>
      <c r="AX199" s="51"/>
    </row>
    <row r="200" spans="24:120" ht="15" thickBot="1" x14ac:dyDescent="0.35">
      <c r="X200" s="237"/>
      <c r="Y200" s="60"/>
      <c r="Z200" s="235"/>
      <c r="AA200" s="236"/>
      <c r="AB200" s="237"/>
      <c r="AC200" s="237"/>
      <c r="AD200" s="237"/>
      <c r="AE200" s="237"/>
      <c r="AF200" s="237"/>
      <c r="AO200" s="80"/>
      <c r="AP200" s="585">
        <f>'1 Villa Mandate R7,500'!H34*100%</f>
        <v>219304.6875</v>
      </c>
      <c r="AQ200" s="385">
        <v>1</v>
      </c>
      <c r="AR200" s="82"/>
      <c r="AS200" s="90"/>
      <c r="AT200" s="91"/>
      <c r="AU200" s="81"/>
      <c r="AV200" s="91"/>
      <c r="AW200" s="98"/>
      <c r="AX200" s="51"/>
    </row>
    <row r="201" spans="24:120" x14ac:dyDescent="0.3">
      <c r="X201" s="237"/>
      <c r="Y201" s="60"/>
      <c r="Z201" s="235"/>
      <c r="AA201" s="236"/>
      <c r="AB201" s="237"/>
      <c r="AC201" s="237"/>
      <c r="AD201" s="237"/>
      <c r="AE201" s="237"/>
      <c r="AF201" s="237"/>
      <c r="AO201" s="94"/>
      <c r="AP201" s="95"/>
      <c r="AQ201" s="95"/>
      <c r="AR201" s="95"/>
      <c r="AS201" s="96"/>
      <c r="AT201" s="95"/>
      <c r="AU201" s="95"/>
      <c r="AV201" s="96"/>
      <c r="AW201" s="98"/>
      <c r="AX201" s="51"/>
    </row>
    <row r="202" spans="24:120" x14ac:dyDescent="0.3">
      <c r="X202" s="237"/>
      <c r="Y202" s="60"/>
      <c r="Z202" s="235"/>
      <c r="AA202" s="236"/>
      <c r="AB202" s="237"/>
      <c r="AC202" s="237"/>
      <c r="AD202" s="237"/>
      <c r="AE202" s="237"/>
      <c r="AF202" s="237"/>
      <c r="AO202" s="99" t="s">
        <v>28</v>
      </c>
      <c r="AP202" s="100" t="s">
        <v>29</v>
      </c>
      <c r="AQ202" s="100"/>
      <c r="AR202" s="100"/>
      <c r="AS202" s="101" t="s">
        <v>30</v>
      </c>
      <c r="AT202" s="100" t="s">
        <v>61</v>
      </c>
      <c r="AU202" s="100" t="s">
        <v>31</v>
      </c>
      <c r="AV202" s="101" t="s">
        <v>32</v>
      </c>
      <c r="AW202" s="98"/>
      <c r="AX202" s="51"/>
    </row>
    <row r="203" spans="24:120" x14ac:dyDescent="0.3">
      <c r="X203" s="237"/>
      <c r="Y203" s="60"/>
      <c r="Z203" s="235"/>
      <c r="AA203" s="236"/>
      <c r="AB203" s="237"/>
      <c r="AC203" s="237"/>
      <c r="AD203" s="237"/>
      <c r="AE203" s="237"/>
      <c r="AF203" s="237"/>
      <c r="AO203" s="78" t="s">
        <v>14</v>
      </c>
      <c r="AP203" s="122">
        <f>AP200</f>
        <v>219304.6875</v>
      </c>
      <c r="AQ203" s="57"/>
      <c r="AR203" s="57"/>
      <c r="AS203" s="56">
        <v>12</v>
      </c>
      <c r="AT203" s="122">
        <f t="shared" ref="AT203:AT214" si="31">AP203/AS203</f>
        <v>18275.390625</v>
      </c>
      <c r="AU203" s="103">
        <v>0.5</v>
      </c>
      <c r="AV203" s="122">
        <f>AT203*AU203</f>
        <v>9137.6953125</v>
      </c>
      <c r="AW203" s="98" t="s">
        <v>14</v>
      </c>
      <c r="AX203" s="51"/>
    </row>
    <row r="204" spans="24:120" x14ac:dyDescent="0.3">
      <c r="X204" s="237"/>
      <c r="Y204" s="60"/>
      <c r="Z204" s="235"/>
      <c r="AA204" s="236"/>
      <c r="AB204" s="237"/>
      <c r="AC204" s="237"/>
      <c r="AD204" s="237"/>
      <c r="AE204" s="237"/>
      <c r="AF204" s="237"/>
      <c r="AO204" s="78" t="s">
        <v>18</v>
      </c>
      <c r="AP204" s="122">
        <f>AP203</f>
        <v>219304.6875</v>
      </c>
      <c r="AQ204" s="57"/>
      <c r="AR204" s="57"/>
      <c r="AS204" s="56">
        <v>12</v>
      </c>
      <c r="AT204" s="122">
        <f t="shared" si="31"/>
        <v>18275.390625</v>
      </c>
      <c r="AU204" s="103">
        <v>0.8</v>
      </c>
      <c r="AV204" s="122">
        <f t="shared" ref="AV204:AV214" si="32">AT204*AU204</f>
        <v>14620.3125</v>
      </c>
      <c r="AW204" s="98" t="s">
        <v>18</v>
      </c>
      <c r="AX204" s="51"/>
    </row>
    <row r="205" spans="24:120" x14ac:dyDescent="0.3">
      <c r="X205" s="237"/>
      <c r="Y205" s="60"/>
      <c r="Z205" s="235"/>
      <c r="AA205" s="236"/>
      <c r="AB205" s="237"/>
      <c r="AC205" s="237"/>
      <c r="AD205" s="237"/>
      <c r="AE205" s="237"/>
      <c r="AF205" s="237"/>
      <c r="AO205" s="78" t="s">
        <v>19</v>
      </c>
      <c r="AP205" s="122">
        <f t="shared" ref="AP205:AP214" si="33">AP204</f>
        <v>219304.6875</v>
      </c>
      <c r="AQ205" s="57"/>
      <c r="AR205" s="57"/>
      <c r="AS205" s="56">
        <v>12</v>
      </c>
      <c r="AT205" s="122">
        <f t="shared" si="31"/>
        <v>18275.390625</v>
      </c>
      <c r="AU205" s="103">
        <v>1</v>
      </c>
      <c r="AV205" s="122">
        <f t="shared" si="32"/>
        <v>18275.390625</v>
      </c>
      <c r="AW205" s="98" t="s">
        <v>19</v>
      </c>
      <c r="AX205" s="51"/>
    </row>
    <row r="206" spans="24:120" x14ac:dyDescent="0.3">
      <c r="X206" s="237"/>
      <c r="Y206" s="60"/>
      <c r="Z206" s="235"/>
      <c r="AA206" s="236"/>
      <c r="AB206" s="237"/>
      <c r="AC206" s="237"/>
      <c r="AD206" s="237"/>
      <c r="AE206" s="237"/>
      <c r="AF206" s="237"/>
      <c r="AO206" s="78" t="s">
        <v>20</v>
      </c>
      <c r="AP206" s="122">
        <f t="shared" si="33"/>
        <v>219304.6875</v>
      </c>
      <c r="AQ206" s="57"/>
      <c r="AR206" s="57"/>
      <c r="AS206" s="56">
        <v>12</v>
      </c>
      <c r="AT206" s="122">
        <f t="shared" si="31"/>
        <v>18275.390625</v>
      </c>
      <c r="AU206" s="103">
        <v>1.2</v>
      </c>
      <c r="AV206" s="122">
        <f t="shared" si="32"/>
        <v>21930.46875</v>
      </c>
      <c r="AW206" s="98" t="s">
        <v>20</v>
      </c>
      <c r="AX206" s="51"/>
    </row>
    <row r="207" spans="24:120" x14ac:dyDescent="0.3">
      <c r="X207" s="237"/>
      <c r="Y207" s="60"/>
      <c r="Z207" s="235"/>
      <c r="AA207" s="236"/>
      <c r="AB207" s="237"/>
      <c r="AC207" s="237"/>
      <c r="AD207" s="237"/>
      <c r="AE207" s="237"/>
      <c r="AF207" s="237"/>
      <c r="AO207" s="78" t="s">
        <v>21</v>
      </c>
      <c r="AP207" s="122">
        <f t="shared" si="33"/>
        <v>219304.6875</v>
      </c>
      <c r="AQ207" s="57"/>
      <c r="AR207" s="57"/>
      <c r="AS207" s="56">
        <v>12</v>
      </c>
      <c r="AT207" s="122">
        <f t="shared" si="31"/>
        <v>18275.390625</v>
      </c>
      <c r="AU207" s="103">
        <v>1.4</v>
      </c>
      <c r="AV207" s="122">
        <f t="shared" si="32"/>
        <v>25585.546875</v>
      </c>
      <c r="AW207" s="98" t="s">
        <v>21</v>
      </c>
      <c r="AX207" s="51"/>
    </row>
    <row r="208" spans="24:120" x14ac:dyDescent="0.3">
      <c r="X208" s="237"/>
      <c r="Y208" s="60"/>
      <c r="Z208" s="235"/>
      <c r="AA208" s="236"/>
      <c r="AB208" s="237"/>
      <c r="AC208" s="237"/>
      <c r="AD208" s="237"/>
      <c r="AE208" s="237"/>
      <c r="AF208" s="237"/>
      <c r="AO208" s="78" t="s">
        <v>22</v>
      </c>
      <c r="AP208" s="122">
        <f t="shared" si="33"/>
        <v>219304.6875</v>
      </c>
      <c r="AQ208" s="57"/>
      <c r="AR208" s="57"/>
      <c r="AS208" s="56">
        <v>12</v>
      </c>
      <c r="AT208" s="122">
        <f t="shared" si="31"/>
        <v>18275.390625</v>
      </c>
      <c r="AU208" s="103">
        <v>1.4</v>
      </c>
      <c r="AV208" s="122">
        <f t="shared" si="32"/>
        <v>25585.546875</v>
      </c>
      <c r="AW208" s="98" t="s">
        <v>22</v>
      </c>
      <c r="AX208" s="51"/>
    </row>
    <row r="209" spans="24:50" x14ac:dyDescent="0.3">
      <c r="X209" s="237"/>
      <c r="Y209" s="60"/>
      <c r="Z209" s="235"/>
      <c r="AA209" s="236"/>
      <c r="AB209" s="237"/>
      <c r="AC209" s="237"/>
      <c r="AD209" s="237"/>
      <c r="AE209" s="237"/>
      <c r="AF209" s="237"/>
      <c r="AO209" s="78" t="s">
        <v>23</v>
      </c>
      <c r="AP209" s="122">
        <f t="shared" si="33"/>
        <v>219304.6875</v>
      </c>
      <c r="AQ209" s="57"/>
      <c r="AR209" s="57"/>
      <c r="AS209" s="56">
        <v>12</v>
      </c>
      <c r="AT209" s="122">
        <f t="shared" si="31"/>
        <v>18275.390625</v>
      </c>
      <c r="AU209" s="103">
        <v>1.4</v>
      </c>
      <c r="AV209" s="583">
        <f t="shared" si="32"/>
        <v>25585.546875</v>
      </c>
      <c r="AW209" s="98" t="s">
        <v>23</v>
      </c>
      <c r="AX209" s="51"/>
    </row>
    <row r="210" spans="24:50" x14ac:dyDescent="0.3">
      <c r="X210" s="237"/>
      <c r="Y210" s="60"/>
      <c r="Z210" s="235"/>
      <c r="AA210" s="236"/>
      <c r="AB210" s="237"/>
      <c r="AC210" s="237"/>
      <c r="AD210" s="237"/>
      <c r="AE210" s="237"/>
      <c r="AF210" s="237"/>
      <c r="AO210" s="78" t="s">
        <v>62</v>
      </c>
      <c r="AP210" s="122">
        <f t="shared" si="33"/>
        <v>219304.6875</v>
      </c>
      <c r="AQ210" s="57"/>
      <c r="AR210" s="57"/>
      <c r="AS210" s="56">
        <v>12</v>
      </c>
      <c r="AT210" s="122">
        <f t="shared" si="31"/>
        <v>18275.390625</v>
      </c>
      <c r="AU210" s="103">
        <v>1.5</v>
      </c>
      <c r="AV210" s="122">
        <f t="shared" si="32"/>
        <v>27413.0859375</v>
      </c>
      <c r="AW210" s="98" t="s">
        <v>62</v>
      </c>
      <c r="AX210" s="51"/>
    </row>
    <row r="211" spans="24:50" x14ac:dyDescent="0.3">
      <c r="X211" s="237"/>
      <c r="Y211" s="60"/>
      <c r="Z211" s="235"/>
      <c r="AA211" s="236"/>
      <c r="AB211" s="237"/>
      <c r="AC211" s="237"/>
      <c r="AD211" s="237"/>
      <c r="AE211" s="237"/>
      <c r="AF211" s="237"/>
      <c r="AO211" s="78" t="s">
        <v>24</v>
      </c>
      <c r="AP211" s="122">
        <f t="shared" si="33"/>
        <v>219304.6875</v>
      </c>
      <c r="AQ211" s="57"/>
      <c r="AR211" s="57"/>
      <c r="AS211" s="56">
        <v>12</v>
      </c>
      <c r="AT211" s="122">
        <f t="shared" si="31"/>
        <v>18275.390625</v>
      </c>
      <c r="AU211" s="103">
        <v>1.1000000000000001</v>
      </c>
      <c r="AV211" s="122">
        <f t="shared" si="32"/>
        <v>20102.9296875</v>
      </c>
      <c r="AW211" s="98" t="s">
        <v>24</v>
      </c>
      <c r="AX211" s="51"/>
    </row>
    <row r="212" spans="24:50" x14ac:dyDescent="0.3">
      <c r="X212" s="237"/>
      <c r="Y212" s="60"/>
      <c r="Z212" s="235"/>
      <c r="AA212" s="236"/>
      <c r="AB212" s="237"/>
      <c r="AC212" s="237"/>
      <c r="AD212" s="237"/>
      <c r="AE212" s="237"/>
      <c r="AF212" s="237"/>
      <c r="AO212" s="78" t="s">
        <v>25</v>
      </c>
      <c r="AP212" s="122">
        <f t="shared" si="33"/>
        <v>219304.6875</v>
      </c>
      <c r="AQ212" s="57"/>
      <c r="AR212" s="57"/>
      <c r="AS212" s="56">
        <v>12</v>
      </c>
      <c r="AT212" s="122">
        <f t="shared" si="31"/>
        <v>18275.390625</v>
      </c>
      <c r="AU212" s="103">
        <v>0.8</v>
      </c>
      <c r="AV212" s="122">
        <f t="shared" si="32"/>
        <v>14620.3125</v>
      </c>
      <c r="AW212" s="98" t="s">
        <v>25</v>
      </c>
      <c r="AX212" s="51"/>
    </row>
    <row r="213" spans="24:50" x14ac:dyDescent="0.3">
      <c r="X213" s="237"/>
      <c r="Y213" s="60"/>
      <c r="Z213" s="235"/>
      <c r="AA213" s="236"/>
      <c r="AB213" s="237"/>
      <c r="AC213" s="237"/>
      <c r="AD213" s="237"/>
      <c r="AE213" s="237"/>
      <c r="AF213" s="237"/>
      <c r="AO213" s="78" t="s">
        <v>26</v>
      </c>
      <c r="AP213" s="122">
        <f t="shared" si="33"/>
        <v>219304.6875</v>
      </c>
      <c r="AQ213" s="57"/>
      <c r="AR213" s="57"/>
      <c r="AS213" s="56">
        <v>12</v>
      </c>
      <c r="AT213" s="122">
        <f t="shared" si="31"/>
        <v>18275.390625</v>
      </c>
      <c r="AU213" s="103">
        <v>0.45</v>
      </c>
      <c r="AV213" s="122">
        <f t="shared" si="32"/>
        <v>8223.92578125</v>
      </c>
      <c r="AW213" s="98" t="s">
        <v>26</v>
      </c>
      <c r="AX213" s="51"/>
    </row>
    <row r="214" spans="24:50" x14ac:dyDescent="0.3">
      <c r="X214" s="237"/>
      <c r="Y214" s="60"/>
      <c r="Z214" s="235"/>
      <c r="AA214" s="236"/>
      <c r="AB214" s="237"/>
      <c r="AC214" s="237"/>
      <c r="AD214" s="237"/>
      <c r="AE214" s="237"/>
      <c r="AF214" s="237"/>
      <c r="AO214" s="78" t="s">
        <v>27</v>
      </c>
      <c r="AP214" s="122">
        <f t="shared" si="33"/>
        <v>219304.6875</v>
      </c>
      <c r="AQ214" s="57"/>
      <c r="AR214" s="57"/>
      <c r="AS214" s="56">
        <v>12</v>
      </c>
      <c r="AT214" s="122">
        <f t="shared" si="31"/>
        <v>18275.390625</v>
      </c>
      <c r="AU214" s="103">
        <v>0.45</v>
      </c>
      <c r="AV214" s="122">
        <f t="shared" si="32"/>
        <v>8223.92578125</v>
      </c>
      <c r="AW214" s="98" t="s">
        <v>27</v>
      </c>
      <c r="AX214" s="51"/>
    </row>
    <row r="215" spans="24:50" x14ac:dyDescent="0.3">
      <c r="X215" s="237"/>
      <c r="Y215" s="60"/>
      <c r="Z215" s="235"/>
      <c r="AA215" s="236"/>
      <c r="AB215" s="237"/>
      <c r="AC215" s="237"/>
      <c r="AD215" s="237"/>
      <c r="AE215" s="237"/>
      <c r="AF215" s="237"/>
      <c r="AO215" s="104"/>
      <c r="AP215" s="105"/>
      <c r="AQ215" s="105"/>
      <c r="AR215" s="105"/>
      <c r="AS215" s="106"/>
      <c r="AT215" s="105"/>
      <c r="AU215" s="105"/>
      <c r="AV215" s="343">
        <f>SUM(AV203:AV214)</f>
        <v>219304.6875</v>
      </c>
      <c r="AW215" s="107"/>
      <c r="AX215" s="51"/>
    </row>
    <row r="216" spans="24:50" x14ac:dyDescent="0.3">
      <c r="X216" s="237"/>
      <c r="Y216" s="60"/>
      <c r="Z216" s="235"/>
      <c r="AA216" s="236"/>
      <c r="AB216" s="237"/>
      <c r="AC216" s="237"/>
      <c r="AD216" s="237"/>
      <c r="AE216" s="237"/>
      <c r="AF216" s="237"/>
      <c r="AX216" s="51"/>
    </row>
    <row r="217" spans="24:50" x14ac:dyDescent="0.3">
      <c r="X217" s="237"/>
      <c r="Y217" s="60"/>
      <c r="Z217" s="235"/>
      <c r="AA217" s="236"/>
      <c r="AB217" s="237"/>
      <c r="AC217" s="237"/>
      <c r="AD217" s="237"/>
      <c r="AE217" s="237"/>
      <c r="AF217" s="237"/>
      <c r="AO217" s="51" t="s">
        <v>236</v>
      </c>
      <c r="AX217" s="51"/>
    </row>
    <row r="218" spans="24:50" x14ac:dyDescent="0.3">
      <c r="X218" s="237"/>
      <c r="Y218" s="60"/>
      <c r="Z218" s="235"/>
      <c r="AA218" s="236"/>
      <c r="AB218" s="237"/>
      <c r="AC218" s="237"/>
      <c r="AD218" s="237"/>
      <c r="AE218" s="237"/>
      <c r="AF218" s="237"/>
      <c r="AX218" s="51"/>
    </row>
    <row r="219" spans="24:50" ht="16.2" customHeight="1" x14ac:dyDescent="0.3">
      <c r="X219" s="237"/>
      <c r="Y219" s="60"/>
      <c r="Z219" s="235"/>
      <c r="AA219" s="236"/>
      <c r="AB219" s="237"/>
      <c r="AC219" s="237"/>
      <c r="AD219" s="237"/>
      <c r="AE219" s="237"/>
      <c r="AF219" s="237"/>
      <c r="AO219" s="85" t="s">
        <v>253</v>
      </c>
      <c r="AP219" s="86"/>
      <c r="AQ219" s="86"/>
      <c r="AR219" s="86"/>
      <c r="AS219" s="87"/>
      <c r="AT219" s="79"/>
      <c r="AU219" s="79"/>
      <c r="AV219" s="88" t="s">
        <v>60</v>
      </c>
      <c r="AW219" s="89"/>
      <c r="AX219" s="51"/>
    </row>
    <row r="220" spans="24:50" x14ac:dyDescent="0.3">
      <c r="X220" s="237"/>
      <c r="Y220" s="60"/>
      <c r="Z220" s="235"/>
      <c r="AA220" s="236"/>
      <c r="AB220" s="237"/>
      <c r="AC220" s="237"/>
      <c r="AD220" s="237"/>
      <c r="AE220" s="237"/>
      <c r="AF220" s="237"/>
      <c r="AO220" s="80"/>
      <c r="AP220" s="82">
        <v>80000</v>
      </c>
      <c r="AQ220" s="82"/>
      <c r="AR220" s="82"/>
      <c r="AS220" s="90"/>
      <c r="AT220" s="91"/>
      <c r="AU220" s="81"/>
      <c r="AV220" s="92"/>
      <c r="AW220" s="98"/>
      <c r="AX220" s="51"/>
    </row>
    <row r="221" spans="24:50" x14ac:dyDescent="0.3">
      <c r="X221" s="237"/>
      <c r="Y221" s="60"/>
      <c r="Z221" s="235"/>
      <c r="AA221" s="236"/>
      <c r="AB221" s="237"/>
      <c r="AC221" s="237"/>
      <c r="AD221" s="237"/>
      <c r="AE221" s="237"/>
      <c r="AF221" s="237"/>
      <c r="AO221" s="94"/>
      <c r="AP221" s="95"/>
      <c r="AQ221" s="95"/>
      <c r="AR221" s="95"/>
      <c r="AS221" s="96"/>
      <c r="AT221" s="95"/>
      <c r="AU221" s="95"/>
      <c r="AV221" s="97"/>
      <c r="AW221" s="98"/>
      <c r="AX221" s="51"/>
    </row>
    <row r="222" spans="24:50" x14ac:dyDescent="0.3">
      <c r="X222" s="237"/>
      <c r="Y222" s="60"/>
      <c r="Z222" s="235"/>
      <c r="AA222" s="236"/>
      <c r="AB222" s="237"/>
      <c r="AC222" s="237"/>
      <c r="AD222" s="237"/>
      <c r="AE222" s="237"/>
      <c r="AF222" s="237"/>
      <c r="AO222" s="99" t="s">
        <v>28</v>
      </c>
      <c r="AP222" s="100" t="s">
        <v>29</v>
      </c>
      <c r="AQ222" s="100"/>
      <c r="AR222" s="100"/>
      <c r="AS222" s="101" t="s">
        <v>30</v>
      </c>
      <c r="AT222" s="100" t="s">
        <v>61</v>
      </c>
      <c r="AU222" s="100" t="s">
        <v>31</v>
      </c>
      <c r="AV222" s="102" t="s">
        <v>32</v>
      </c>
      <c r="AW222" s="98"/>
      <c r="AX222" s="51"/>
    </row>
    <row r="223" spans="24:50" x14ac:dyDescent="0.3">
      <c r="X223" s="237"/>
      <c r="Y223" s="60"/>
      <c r="Z223" s="235"/>
      <c r="AA223" s="236"/>
      <c r="AB223" s="237"/>
      <c r="AC223" s="237"/>
      <c r="AD223" s="237"/>
      <c r="AE223" s="237"/>
      <c r="AF223" s="237"/>
      <c r="AO223" s="78" t="s">
        <v>14</v>
      </c>
      <c r="AP223" s="122">
        <f>AP220</f>
        <v>80000</v>
      </c>
      <c r="AQ223" s="57"/>
      <c r="AR223" s="57"/>
      <c r="AS223" s="56">
        <v>12</v>
      </c>
      <c r="AT223" s="122">
        <f t="shared" ref="AT223:AT234" si="34">AP223/AS223</f>
        <v>6666.666666666667</v>
      </c>
      <c r="AU223" s="103">
        <v>0.5</v>
      </c>
      <c r="AV223" s="340">
        <f>AT223*AU223</f>
        <v>3333.3333333333335</v>
      </c>
      <c r="AW223" s="98" t="s">
        <v>14</v>
      </c>
      <c r="AX223" s="51"/>
    </row>
    <row r="224" spans="24:50" x14ac:dyDescent="0.3">
      <c r="X224" s="237"/>
      <c r="Y224" s="60"/>
      <c r="Z224" s="235"/>
      <c r="AA224" s="236"/>
      <c r="AB224" s="237"/>
      <c r="AC224" s="237"/>
      <c r="AD224" s="237"/>
      <c r="AE224" s="237"/>
      <c r="AF224" s="237"/>
      <c r="AO224" s="78" t="s">
        <v>18</v>
      </c>
      <c r="AP224" s="122">
        <f>AP223</f>
        <v>80000</v>
      </c>
      <c r="AQ224" s="57"/>
      <c r="AR224" s="57"/>
      <c r="AS224" s="56">
        <v>12</v>
      </c>
      <c r="AT224" s="122">
        <f t="shared" si="34"/>
        <v>6666.666666666667</v>
      </c>
      <c r="AU224" s="103">
        <v>0.8</v>
      </c>
      <c r="AV224" s="340">
        <f t="shared" ref="AV224:AV234" si="35">AT224*AU224</f>
        <v>5333.3333333333339</v>
      </c>
      <c r="AW224" s="98" t="s">
        <v>18</v>
      </c>
      <c r="AX224" s="51"/>
    </row>
    <row r="225" spans="24:50" x14ac:dyDescent="0.3">
      <c r="X225" s="237"/>
      <c r="Y225" s="60"/>
      <c r="Z225" s="235"/>
      <c r="AA225" s="236"/>
      <c r="AB225" s="237"/>
      <c r="AC225" s="237"/>
      <c r="AD225" s="237"/>
      <c r="AE225" s="237"/>
      <c r="AF225" s="237"/>
      <c r="AO225" s="78" t="s">
        <v>19</v>
      </c>
      <c r="AP225" s="122">
        <f t="shared" ref="AP225:AP234" si="36">AP224</f>
        <v>80000</v>
      </c>
      <c r="AQ225" s="57"/>
      <c r="AR225" s="57"/>
      <c r="AS225" s="56">
        <v>12</v>
      </c>
      <c r="AT225" s="122">
        <f t="shared" si="34"/>
        <v>6666.666666666667</v>
      </c>
      <c r="AU225" s="103">
        <v>1</v>
      </c>
      <c r="AV225" s="340">
        <f t="shared" si="35"/>
        <v>6666.666666666667</v>
      </c>
      <c r="AW225" s="98" t="s">
        <v>19</v>
      </c>
      <c r="AX225" s="51"/>
    </row>
    <row r="226" spans="24:50" x14ac:dyDescent="0.3">
      <c r="X226" s="237"/>
      <c r="Y226" s="60"/>
      <c r="Z226" s="235"/>
      <c r="AA226" s="236"/>
      <c r="AB226" s="237"/>
      <c r="AC226" s="237"/>
      <c r="AD226" s="237"/>
      <c r="AE226" s="237"/>
      <c r="AF226" s="237"/>
      <c r="AO226" s="78" t="s">
        <v>20</v>
      </c>
      <c r="AP226" s="122">
        <f t="shared" si="36"/>
        <v>80000</v>
      </c>
      <c r="AQ226" s="57"/>
      <c r="AR226" s="57"/>
      <c r="AS226" s="56">
        <v>12</v>
      </c>
      <c r="AT226" s="122">
        <f t="shared" si="34"/>
        <v>6666.666666666667</v>
      </c>
      <c r="AU226" s="103">
        <v>1.2</v>
      </c>
      <c r="AV226" s="340">
        <f t="shared" si="35"/>
        <v>8000</v>
      </c>
      <c r="AW226" s="98" t="s">
        <v>20</v>
      </c>
      <c r="AX226" s="51"/>
    </row>
    <row r="227" spans="24:50" x14ac:dyDescent="0.3">
      <c r="X227" s="237"/>
      <c r="Y227" s="60"/>
      <c r="Z227" s="235"/>
      <c r="AA227" s="236"/>
      <c r="AB227" s="237"/>
      <c r="AC227" s="237"/>
      <c r="AD227" s="237"/>
      <c r="AE227" s="237"/>
      <c r="AF227" s="237"/>
      <c r="AO227" s="78" t="s">
        <v>21</v>
      </c>
      <c r="AP227" s="122">
        <f t="shared" si="36"/>
        <v>80000</v>
      </c>
      <c r="AQ227" s="57"/>
      <c r="AR227" s="57"/>
      <c r="AS227" s="56">
        <v>12</v>
      </c>
      <c r="AT227" s="122">
        <f t="shared" si="34"/>
        <v>6666.666666666667</v>
      </c>
      <c r="AU227" s="103">
        <v>1.4</v>
      </c>
      <c r="AV227" s="340">
        <f t="shared" si="35"/>
        <v>9333.3333333333339</v>
      </c>
      <c r="AW227" s="98" t="s">
        <v>21</v>
      </c>
      <c r="AX227" s="51"/>
    </row>
    <row r="228" spans="24:50" x14ac:dyDescent="0.3">
      <c r="X228" s="237"/>
      <c r="Y228" s="60"/>
      <c r="Z228" s="235"/>
      <c r="AA228" s="236"/>
      <c r="AB228" s="237"/>
      <c r="AC228" s="237"/>
      <c r="AD228" s="237"/>
      <c r="AE228" s="237"/>
      <c r="AF228" s="237"/>
      <c r="AO228" s="78" t="s">
        <v>22</v>
      </c>
      <c r="AP228" s="122">
        <f t="shared" si="36"/>
        <v>80000</v>
      </c>
      <c r="AQ228" s="57"/>
      <c r="AR228" s="57"/>
      <c r="AS228" s="56">
        <v>12</v>
      </c>
      <c r="AT228" s="122">
        <f t="shared" si="34"/>
        <v>6666.666666666667</v>
      </c>
      <c r="AU228" s="103">
        <v>1.4</v>
      </c>
      <c r="AV228" s="340">
        <f t="shared" si="35"/>
        <v>9333.3333333333339</v>
      </c>
      <c r="AW228" s="98" t="s">
        <v>22</v>
      </c>
      <c r="AX228" s="51"/>
    </row>
    <row r="229" spans="24:50" x14ac:dyDescent="0.3">
      <c r="X229" s="237"/>
      <c r="Y229" s="60"/>
      <c r="Z229" s="235"/>
      <c r="AA229" s="236"/>
      <c r="AB229" s="237"/>
      <c r="AC229" s="237"/>
      <c r="AD229" s="237"/>
      <c r="AE229" s="237"/>
      <c r="AF229" s="237"/>
      <c r="AO229" s="78" t="s">
        <v>23</v>
      </c>
      <c r="AP229" s="122">
        <f t="shared" si="36"/>
        <v>80000</v>
      </c>
      <c r="AQ229" s="57"/>
      <c r="AR229" s="57"/>
      <c r="AS229" s="56">
        <v>12</v>
      </c>
      <c r="AT229" s="122">
        <f t="shared" si="34"/>
        <v>6666.666666666667</v>
      </c>
      <c r="AU229" s="103">
        <v>1.4</v>
      </c>
      <c r="AV229" s="340">
        <f t="shared" si="35"/>
        <v>9333.3333333333339</v>
      </c>
      <c r="AW229" s="98" t="s">
        <v>23</v>
      </c>
      <c r="AX229" s="51"/>
    </row>
    <row r="230" spans="24:50" x14ac:dyDescent="0.3">
      <c r="X230" s="237"/>
      <c r="Y230" s="60"/>
      <c r="Z230" s="235"/>
      <c r="AA230" s="236"/>
      <c r="AB230" s="237"/>
      <c r="AC230" s="237"/>
      <c r="AD230" s="237"/>
      <c r="AE230" s="237"/>
      <c r="AF230" s="237"/>
      <c r="AO230" s="78" t="s">
        <v>62</v>
      </c>
      <c r="AP230" s="122">
        <f t="shared" si="36"/>
        <v>80000</v>
      </c>
      <c r="AQ230" s="57"/>
      <c r="AR230" s="57"/>
      <c r="AS230" s="56">
        <v>12</v>
      </c>
      <c r="AT230" s="122">
        <f t="shared" si="34"/>
        <v>6666.666666666667</v>
      </c>
      <c r="AU230" s="103">
        <v>1.5</v>
      </c>
      <c r="AV230" s="340">
        <f t="shared" si="35"/>
        <v>10000</v>
      </c>
      <c r="AW230" s="98" t="s">
        <v>62</v>
      </c>
      <c r="AX230" s="51"/>
    </row>
    <row r="231" spans="24:50" x14ac:dyDescent="0.3">
      <c r="X231" s="237"/>
      <c r="Y231" s="60"/>
      <c r="Z231" s="235"/>
      <c r="AA231" s="236"/>
      <c r="AB231" s="237"/>
      <c r="AC231" s="237"/>
      <c r="AD231" s="237"/>
      <c r="AE231" s="237"/>
      <c r="AF231" s="237"/>
      <c r="AO231" s="78" t="s">
        <v>24</v>
      </c>
      <c r="AP231" s="122">
        <f t="shared" si="36"/>
        <v>80000</v>
      </c>
      <c r="AQ231" s="57"/>
      <c r="AR231" s="57"/>
      <c r="AS231" s="56">
        <v>12</v>
      </c>
      <c r="AT231" s="122">
        <f t="shared" si="34"/>
        <v>6666.666666666667</v>
      </c>
      <c r="AU231" s="103">
        <v>1.1000000000000001</v>
      </c>
      <c r="AV231" s="340">
        <f t="shared" si="35"/>
        <v>7333.3333333333339</v>
      </c>
      <c r="AW231" s="98" t="s">
        <v>24</v>
      </c>
      <c r="AX231" s="51"/>
    </row>
    <row r="232" spans="24:50" x14ac:dyDescent="0.3">
      <c r="X232" s="237"/>
      <c r="Y232" s="60"/>
      <c r="Z232" s="235"/>
      <c r="AA232" s="236"/>
      <c r="AB232" s="237"/>
      <c r="AC232" s="237"/>
      <c r="AD232" s="237"/>
      <c r="AE232" s="237"/>
      <c r="AF232" s="237"/>
      <c r="AO232" s="78" t="s">
        <v>25</v>
      </c>
      <c r="AP232" s="122">
        <f t="shared" si="36"/>
        <v>80000</v>
      </c>
      <c r="AQ232" s="57"/>
      <c r="AR232" s="57"/>
      <c r="AS232" s="56">
        <v>12</v>
      </c>
      <c r="AT232" s="122">
        <f t="shared" si="34"/>
        <v>6666.666666666667</v>
      </c>
      <c r="AU232" s="103">
        <v>0.8</v>
      </c>
      <c r="AV232" s="340">
        <f t="shared" si="35"/>
        <v>5333.3333333333339</v>
      </c>
      <c r="AW232" s="98" t="s">
        <v>25</v>
      </c>
      <c r="AX232" s="51"/>
    </row>
    <row r="233" spans="24:50" x14ac:dyDescent="0.3">
      <c r="X233" s="237"/>
      <c r="Y233" s="60"/>
      <c r="Z233" s="235"/>
      <c r="AA233" s="236"/>
      <c r="AB233" s="237"/>
      <c r="AC233" s="237"/>
      <c r="AD233" s="237"/>
      <c r="AE233" s="237"/>
      <c r="AF233" s="237"/>
      <c r="AO233" s="78" t="s">
        <v>26</v>
      </c>
      <c r="AP233" s="122">
        <f t="shared" si="36"/>
        <v>80000</v>
      </c>
      <c r="AQ233" s="57"/>
      <c r="AR233" s="57"/>
      <c r="AS233" s="56">
        <v>12</v>
      </c>
      <c r="AT233" s="122">
        <f t="shared" si="34"/>
        <v>6666.666666666667</v>
      </c>
      <c r="AU233" s="103">
        <v>0.45</v>
      </c>
      <c r="AV233" s="340">
        <f t="shared" si="35"/>
        <v>3000</v>
      </c>
      <c r="AW233" s="98" t="s">
        <v>26</v>
      </c>
      <c r="AX233" s="51"/>
    </row>
    <row r="234" spans="24:50" x14ac:dyDescent="0.3">
      <c r="X234" s="237"/>
      <c r="Y234" s="60"/>
      <c r="Z234" s="235"/>
      <c r="AA234" s="236"/>
      <c r="AB234" s="237"/>
      <c r="AC234" s="237"/>
      <c r="AD234" s="237"/>
      <c r="AE234" s="237"/>
      <c r="AF234" s="237"/>
      <c r="AO234" s="78" t="s">
        <v>27</v>
      </c>
      <c r="AP234" s="122">
        <f t="shared" si="36"/>
        <v>80000</v>
      </c>
      <c r="AQ234" s="57"/>
      <c r="AR234" s="57"/>
      <c r="AS234" s="56">
        <v>12</v>
      </c>
      <c r="AT234" s="122">
        <f t="shared" si="34"/>
        <v>6666.666666666667</v>
      </c>
      <c r="AU234" s="103">
        <v>0.45</v>
      </c>
      <c r="AV234" s="340">
        <f t="shared" si="35"/>
        <v>3000</v>
      </c>
      <c r="AW234" s="98" t="s">
        <v>27</v>
      </c>
      <c r="AX234" s="51"/>
    </row>
    <row r="235" spans="24:50" x14ac:dyDescent="0.3">
      <c r="X235" s="237"/>
      <c r="Y235" s="60"/>
      <c r="Z235" s="235"/>
      <c r="AA235" s="236"/>
      <c r="AB235" s="237"/>
      <c r="AC235" s="237"/>
      <c r="AD235" s="237"/>
      <c r="AE235" s="237"/>
      <c r="AF235" s="237"/>
      <c r="AO235" s="104"/>
      <c r="AP235" s="105"/>
      <c r="AQ235" s="105"/>
      <c r="AR235" s="105"/>
      <c r="AS235" s="106"/>
      <c r="AT235" s="105"/>
      <c r="AU235" s="105"/>
      <c r="AV235" s="341">
        <f>SUM(AV223:AV234)</f>
        <v>80000</v>
      </c>
      <c r="AW235" s="107"/>
      <c r="AX235" s="51"/>
    </row>
    <row r="236" spans="24:50" x14ac:dyDescent="0.3">
      <c r="X236" s="237"/>
      <c r="Y236" s="60"/>
      <c r="Z236" s="235"/>
      <c r="AA236" s="236"/>
      <c r="AB236" s="237"/>
      <c r="AC236" s="237"/>
      <c r="AD236" s="237"/>
      <c r="AE236" s="237"/>
      <c r="AF236" s="237"/>
      <c r="AO236" s="55"/>
      <c r="AP236" s="55"/>
      <c r="AQ236" s="55"/>
      <c r="AR236" s="55"/>
      <c r="AS236" s="494"/>
      <c r="AT236" s="55"/>
      <c r="AU236" s="55"/>
      <c r="AV236" s="495"/>
      <c r="AW236" s="55"/>
      <c r="AX236" s="51"/>
    </row>
    <row r="237" spans="24:50" x14ac:dyDescent="0.3">
      <c r="X237" s="237"/>
      <c r="Y237" s="60"/>
      <c r="Z237" s="235"/>
      <c r="AA237" s="236"/>
      <c r="AB237" s="237"/>
      <c r="AC237" s="237"/>
      <c r="AD237" s="237"/>
      <c r="AE237" s="237"/>
      <c r="AF237" s="237"/>
      <c r="AO237" s="55" t="s">
        <v>237</v>
      </c>
      <c r="AP237" s="55"/>
      <c r="AQ237" s="55"/>
      <c r="AR237" s="55"/>
      <c r="AS237" s="494"/>
      <c r="AT237" s="55"/>
      <c r="AU237" s="55"/>
      <c r="AV237" s="495"/>
      <c r="AW237" s="55"/>
      <c r="AX237" s="51"/>
    </row>
    <row r="238" spans="24:50" x14ac:dyDescent="0.3">
      <c r="X238" s="237"/>
      <c r="Y238" s="60"/>
      <c r="Z238" s="235"/>
      <c r="AA238" s="236"/>
      <c r="AB238" s="237"/>
      <c r="AC238" s="237"/>
      <c r="AD238" s="237"/>
      <c r="AE238" s="237"/>
      <c r="AF238" s="237"/>
      <c r="AX238" s="51"/>
    </row>
    <row r="239" spans="24:50" x14ac:dyDescent="0.3">
      <c r="X239" s="237"/>
      <c r="Y239" s="60"/>
      <c r="Z239" s="235"/>
      <c r="AA239" s="236"/>
      <c r="AB239" s="237"/>
      <c r="AC239" s="237"/>
      <c r="AD239" s="237"/>
      <c r="AE239" s="237"/>
      <c r="AF239" s="237"/>
      <c r="AO239" s="85" t="s">
        <v>254</v>
      </c>
      <c r="AP239" s="86"/>
      <c r="AQ239" s="86"/>
      <c r="AR239" s="86"/>
      <c r="AS239" s="87"/>
      <c r="AT239" s="79"/>
      <c r="AU239" s="79"/>
      <c r="AV239" s="88" t="s">
        <v>65</v>
      </c>
      <c r="AW239" s="89"/>
      <c r="AX239" s="51"/>
    </row>
    <row r="240" spans="24:50" x14ac:dyDescent="0.3">
      <c r="X240" s="237"/>
      <c r="Y240" s="60"/>
      <c r="Z240" s="235"/>
      <c r="AA240" s="236"/>
      <c r="AB240" s="237"/>
      <c r="AC240" s="237"/>
      <c r="AD240" s="237"/>
      <c r="AE240" s="237"/>
      <c r="AF240" s="237"/>
      <c r="AO240" s="80"/>
      <c r="AP240" s="82">
        <v>35000</v>
      </c>
      <c r="AQ240" s="82"/>
      <c r="AR240" s="82"/>
      <c r="AS240" s="90"/>
      <c r="AT240" s="91"/>
      <c r="AU240" s="81"/>
      <c r="AV240" s="92"/>
      <c r="AW240" s="98"/>
      <c r="AX240" s="51"/>
    </row>
    <row r="241" spans="24:50" x14ac:dyDescent="0.3">
      <c r="X241" s="237"/>
      <c r="Y241" s="60"/>
      <c r="Z241" s="235"/>
      <c r="AA241" s="236"/>
      <c r="AB241" s="237"/>
      <c r="AC241" s="237"/>
      <c r="AD241" s="237"/>
      <c r="AE241" s="237"/>
      <c r="AF241" s="237"/>
      <c r="AO241" s="94"/>
      <c r="AP241" s="95"/>
      <c r="AQ241" s="95"/>
      <c r="AR241" s="95"/>
      <c r="AS241" s="96"/>
      <c r="AT241" s="95"/>
      <c r="AU241" s="95"/>
      <c r="AV241" s="97"/>
      <c r="AW241" s="98"/>
      <c r="AX241" s="51"/>
    </row>
    <row r="242" spans="24:50" x14ac:dyDescent="0.3">
      <c r="X242" s="237"/>
      <c r="Y242" s="60"/>
      <c r="Z242" s="235"/>
      <c r="AA242" s="236"/>
      <c r="AB242" s="237"/>
      <c r="AC242" s="237"/>
      <c r="AD242" s="237"/>
      <c r="AE242" s="237"/>
      <c r="AF242" s="237"/>
      <c r="AO242" s="99" t="s">
        <v>28</v>
      </c>
      <c r="AP242" s="100" t="s">
        <v>29</v>
      </c>
      <c r="AQ242" s="100"/>
      <c r="AR242" s="100"/>
      <c r="AS242" s="101" t="s">
        <v>30</v>
      </c>
      <c r="AT242" s="100" t="s">
        <v>61</v>
      </c>
      <c r="AU242" s="100" t="s">
        <v>31</v>
      </c>
      <c r="AV242" s="102" t="s">
        <v>32</v>
      </c>
      <c r="AW242" s="98"/>
      <c r="AX242" s="51"/>
    </row>
    <row r="243" spans="24:50" x14ac:dyDescent="0.3">
      <c r="X243" s="237"/>
      <c r="Y243" s="60"/>
      <c r="Z243" s="235"/>
      <c r="AA243" s="236"/>
      <c r="AB243" s="237"/>
      <c r="AC243" s="237"/>
      <c r="AD243" s="237"/>
      <c r="AE243" s="237"/>
      <c r="AF243" s="237"/>
      <c r="AO243" s="78" t="s">
        <v>14</v>
      </c>
      <c r="AP243" s="122">
        <f>AP240</f>
        <v>35000</v>
      </c>
      <c r="AQ243" s="57"/>
      <c r="AR243" s="57"/>
      <c r="AS243" s="56">
        <v>12</v>
      </c>
      <c r="AT243" s="122">
        <f t="shared" ref="AT243:AT254" si="37">AP243/AS243</f>
        <v>2916.6666666666665</v>
      </c>
      <c r="AU243" s="103">
        <v>0.5</v>
      </c>
      <c r="AV243" s="340">
        <f>AT243*AU243</f>
        <v>1458.3333333333333</v>
      </c>
      <c r="AW243" s="98" t="s">
        <v>14</v>
      </c>
      <c r="AX243" s="51"/>
    </row>
    <row r="244" spans="24:50" x14ac:dyDescent="0.3">
      <c r="X244" s="237"/>
      <c r="Y244" s="60"/>
      <c r="Z244" s="235"/>
      <c r="AA244" s="236"/>
      <c r="AB244" s="237"/>
      <c r="AC244" s="237"/>
      <c r="AD244" s="237"/>
      <c r="AE244" s="237"/>
      <c r="AF244" s="237"/>
      <c r="AO244" s="78" t="s">
        <v>18</v>
      </c>
      <c r="AP244" s="122">
        <f>AP243</f>
        <v>35000</v>
      </c>
      <c r="AQ244" s="57"/>
      <c r="AR244" s="57"/>
      <c r="AS244" s="56">
        <v>12</v>
      </c>
      <c r="AT244" s="122">
        <f t="shared" si="37"/>
        <v>2916.6666666666665</v>
      </c>
      <c r="AU244" s="103">
        <v>0.8</v>
      </c>
      <c r="AV244" s="340">
        <f t="shared" ref="AV244:AV254" si="38">AT244*AU244</f>
        <v>2333.3333333333335</v>
      </c>
      <c r="AW244" s="98" t="s">
        <v>18</v>
      </c>
      <c r="AX244" s="51"/>
    </row>
    <row r="245" spans="24:50" x14ac:dyDescent="0.3">
      <c r="X245" s="237"/>
      <c r="Y245" s="60"/>
      <c r="Z245" s="235"/>
      <c r="AA245" s="236"/>
      <c r="AB245" s="237"/>
      <c r="AC245" s="237"/>
      <c r="AD245" s="237"/>
      <c r="AE245" s="237"/>
      <c r="AF245" s="237"/>
      <c r="AO245" s="78" t="s">
        <v>19</v>
      </c>
      <c r="AP245" s="122">
        <f t="shared" ref="AP245:AP254" si="39">AP244</f>
        <v>35000</v>
      </c>
      <c r="AQ245" s="57"/>
      <c r="AR245" s="57"/>
      <c r="AS245" s="56">
        <v>12</v>
      </c>
      <c r="AT245" s="122">
        <f t="shared" si="37"/>
        <v>2916.6666666666665</v>
      </c>
      <c r="AU245" s="103">
        <v>1</v>
      </c>
      <c r="AV245" s="340">
        <f t="shared" si="38"/>
        <v>2916.6666666666665</v>
      </c>
      <c r="AW245" s="98" t="s">
        <v>19</v>
      </c>
      <c r="AX245" s="51"/>
    </row>
    <row r="246" spans="24:50" x14ac:dyDescent="0.3">
      <c r="X246" s="237"/>
      <c r="Y246" s="60"/>
      <c r="Z246" s="235"/>
      <c r="AA246" s="236"/>
      <c r="AB246" s="237"/>
      <c r="AC246" s="237"/>
      <c r="AD246" s="237"/>
      <c r="AE246" s="237"/>
      <c r="AF246" s="237"/>
      <c r="AO246" s="78" t="s">
        <v>20</v>
      </c>
      <c r="AP246" s="122">
        <f t="shared" si="39"/>
        <v>35000</v>
      </c>
      <c r="AQ246" s="57"/>
      <c r="AR246" s="57"/>
      <c r="AS246" s="56">
        <v>12</v>
      </c>
      <c r="AT246" s="122">
        <f t="shared" si="37"/>
        <v>2916.6666666666665</v>
      </c>
      <c r="AU246" s="103">
        <v>1.2</v>
      </c>
      <c r="AV246" s="340">
        <f t="shared" si="38"/>
        <v>3499.9999999999995</v>
      </c>
      <c r="AW246" s="98" t="s">
        <v>20</v>
      </c>
      <c r="AX246" s="51"/>
    </row>
    <row r="247" spans="24:50" x14ac:dyDescent="0.3">
      <c r="X247" s="237"/>
      <c r="Y247" s="60"/>
      <c r="Z247" s="235"/>
      <c r="AA247" s="236"/>
      <c r="AB247" s="237"/>
      <c r="AC247" s="237"/>
      <c r="AD247" s="237"/>
      <c r="AE247" s="237"/>
      <c r="AF247" s="237"/>
      <c r="AO247" s="78" t="s">
        <v>21</v>
      </c>
      <c r="AP247" s="122">
        <f t="shared" si="39"/>
        <v>35000</v>
      </c>
      <c r="AQ247" s="57"/>
      <c r="AR247" s="57"/>
      <c r="AS247" s="56">
        <v>12</v>
      </c>
      <c r="AT247" s="122">
        <f t="shared" si="37"/>
        <v>2916.6666666666665</v>
      </c>
      <c r="AU247" s="103">
        <v>1.4</v>
      </c>
      <c r="AV247" s="340">
        <f t="shared" si="38"/>
        <v>4083.333333333333</v>
      </c>
      <c r="AW247" s="98" t="s">
        <v>21</v>
      </c>
      <c r="AX247" s="51"/>
    </row>
    <row r="248" spans="24:50" x14ac:dyDescent="0.3">
      <c r="X248" s="237"/>
      <c r="Y248" s="60"/>
      <c r="Z248" s="235"/>
      <c r="AA248" s="236"/>
      <c r="AB248" s="237"/>
      <c r="AC248" s="237"/>
      <c r="AD248" s="237"/>
      <c r="AE248" s="237"/>
      <c r="AF248" s="237"/>
      <c r="AO248" s="78" t="s">
        <v>22</v>
      </c>
      <c r="AP248" s="122">
        <f t="shared" si="39"/>
        <v>35000</v>
      </c>
      <c r="AQ248" s="57"/>
      <c r="AR248" s="57"/>
      <c r="AS248" s="56">
        <v>12</v>
      </c>
      <c r="AT248" s="122">
        <f t="shared" si="37"/>
        <v>2916.6666666666665</v>
      </c>
      <c r="AU248" s="103">
        <v>1.4</v>
      </c>
      <c r="AV248" s="340">
        <f t="shared" si="38"/>
        <v>4083.333333333333</v>
      </c>
      <c r="AW248" s="98" t="s">
        <v>22</v>
      </c>
      <c r="AX248" s="51"/>
    </row>
    <row r="249" spans="24:50" x14ac:dyDescent="0.3">
      <c r="X249" s="237"/>
      <c r="Y249" s="60"/>
      <c r="Z249" s="235"/>
      <c r="AA249" s="236"/>
      <c r="AB249" s="237"/>
      <c r="AC249" s="237"/>
      <c r="AD249" s="237"/>
      <c r="AE249" s="237"/>
      <c r="AF249" s="237"/>
      <c r="AO249" s="78" t="s">
        <v>23</v>
      </c>
      <c r="AP249" s="122">
        <f t="shared" si="39"/>
        <v>35000</v>
      </c>
      <c r="AQ249" s="57"/>
      <c r="AR249" s="57"/>
      <c r="AS249" s="56">
        <v>12</v>
      </c>
      <c r="AT249" s="122">
        <f t="shared" si="37"/>
        <v>2916.6666666666665</v>
      </c>
      <c r="AU249" s="103">
        <v>1.4</v>
      </c>
      <c r="AV249" s="340">
        <f t="shared" si="38"/>
        <v>4083.333333333333</v>
      </c>
      <c r="AW249" s="98" t="s">
        <v>23</v>
      </c>
      <c r="AX249" s="51"/>
    </row>
    <row r="250" spans="24:50" x14ac:dyDescent="0.3">
      <c r="X250" s="237"/>
      <c r="Y250" s="60"/>
      <c r="Z250" s="235"/>
      <c r="AA250" s="236"/>
      <c r="AB250" s="237"/>
      <c r="AC250" s="237"/>
      <c r="AD250" s="237"/>
      <c r="AE250" s="237"/>
      <c r="AF250" s="237"/>
      <c r="AO250" s="78" t="s">
        <v>62</v>
      </c>
      <c r="AP250" s="122">
        <f t="shared" si="39"/>
        <v>35000</v>
      </c>
      <c r="AQ250" s="57"/>
      <c r="AR250" s="57"/>
      <c r="AS250" s="56">
        <v>12</v>
      </c>
      <c r="AT250" s="122">
        <f t="shared" si="37"/>
        <v>2916.6666666666665</v>
      </c>
      <c r="AU250" s="103">
        <v>1.5</v>
      </c>
      <c r="AV250" s="340">
        <f t="shared" si="38"/>
        <v>4375</v>
      </c>
      <c r="AW250" s="98" t="s">
        <v>62</v>
      </c>
      <c r="AX250" s="51"/>
    </row>
    <row r="251" spans="24:50" x14ac:dyDescent="0.3">
      <c r="X251" s="237"/>
      <c r="Y251" s="60"/>
      <c r="Z251" s="235"/>
      <c r="AA251" s="236"/>
      <c r="AB251" s="237"/>
      <c r="AC251" s="237"/>
      <c r="AD251" s="237"/>
      <c r="AE251" s="237"/>
      <c r="AF251" s="237"/>
      <c r="AO251" s="78" t="s">
        <v>24</v>
      </c>
      <c r="AP251" s="122">
        <f t="shared" si="39"/>
        <v>35000</v>
      </c>
      <c r="AQ251" s="57"/>
      <c r="AR251" s="57"/>
      <c r="AS251" s="56">
        <v>12</v>
      </c>
      <c r="AT251" s="122">
        <f t="shared" si="37"/>
        <v>2916.6666666666665</v>
      </c>
      <c r="AU251" s="103">
        <v>1.1000000000000001</v>
      </c>
      <c r="AV251" s="340">
        <f t="shared" si="38"/>
        <v>3208.3333333333335</v>
      </c>
      <c r="AW251" s="98" t="s">
        <v>24</v>
      </c>
      <c r="AX251" s="51"/>
    </row>
    <row r="252" spans="24:50" x14ac:dyDescent="0.3">
      <c r="X252" s="237"/>
      <c r="Y252" s="60"/>
      <c r="Z252" s="235"/>
      <c r="AA252" s="236"/>
      <c r="AB252" s="237"/>
      <c r="AC252" s="237"/>
      <c r="AD252" s="237"/>
      <c r="AE252" s="237"/>
      <c r="AF252" s="237"/>
      <c r="AO252" s="78" t="s">
        <v>25</v>
      </c>
      <c r="AP252" s="122">
        <f t="shared" si="39"/>
        <v>35000</v>
      </c>
      <c r="AQ252" s="57"/>
      <c r="AR252" s="57"/>
      <c r="AS252" s="56">
        <v>12</v>
      </c>
      <c r="AT252" s="122">
        <f t="shared" si="37"/>
        <v>2916.6666666666665</v>
      </c>
      <c r="AU252" s="103">
        <v>0.8</v>
      </c>
      <c r="AV252" s="340">
        <f t="shared" si="38"/>
        <v>2333.3333333333335</v>
      </c>
      <c r="AW252" s="98" t="s">
        <v>25</v>
      </c>
      <c r="AX252" s="51"/>
    </row>
    <row r="253" spans="24:50" x14ac:dyDescent="0.3">
      <c r="X253" s="237"/>
      <c r="Y253" s="60"/>
      <c r="Z253" s="235"/>
      <c r="AA253" s="236"/>
      <c r="AB253" s="237"/>
      <c r="AC253" s="237"/>
      <c r="AD253" s="237"/>
      <c r="AE253" s="237"/>
      <c r="AF253" s="237"/>
      <c r="AO253" s="78" t="s">
        <v>26</v>
      </c>
      <c r="AP253" s="122">
        <f t="shared" si="39"/>
        <v>35000</v>
      </c>
      <c r="AQ253" s="57"/>
      <c r="AR253" s="57"/>
      <c r="AS253" s="56">
        <v>12</v>
      </c>
      <c r="AT253" s="122">
        <f t="shared" si="37"/>
        <v>2916.6666666666665</v>
      </c>
      <c r="AU253" s="103">
        <v>0.45</v>
      </c>
      <c r="AV253" s="340">
        <f t="shared" si="38"/>
        <v>1312.5</v>
      </c>
      <c r="AW253" s="98" t="s">
        <v>26</v>
      </c>
      <c r="AX253" s="51"/>
    </row>
    <row r="254" spans="24:50" x14ac:dyDescent="0.3">
      <c r="X254" s="237"/>
      <c r="Y254" s="60"/>
      <c r="Z254" s="235"/>
      <c r="AA254" s="236"/>
      <c r="AB254" s="237"/>
      <c r="AC254" s="237"/>
      <c r="AD254" s="237"/>
      <c r="AE254" s="237"/>
      <c r="AF254" s="237"/>
      <c r="AO254" s="78" t="s">
        <v>27</v>
      </c>
      <c r="AP254" s="122">
        <f t="shared" si="39"/>
        <v>35000</v>
      </c>
      <c r="AQ254" s="57"/>
      <c r="AR254" s="57"/>
      <c r="AS254" s="56">
        <v>12</v>
      </c>
      <c r="AT254" s="122">
        <f t="shared" si="37"/>
        <v>2916.6666666666665</v>
      </c>
      <c r="AU254" s="103">
        <v>0.45</v>
      </c>
      <c r="AV254" s="340">
        <f t="shared" si="38"/>
        <v>1312.5</v>
      </c>
      <c r="AW254" s="98" t="s">
        <v>27</v>
      </c>
      <c r="AX254" s="51"/>
    </row>
    <row r="255" spans="24:50" x14ac:dyDescent="0.3">
      <c r="X255" s="237"/>
      <c r="Y255" s="60"/>
      <c r="Z255" s="235"/>
      <c r="AA255" s="236"/>
      <c r="AB255" s="237"/>
      <c r="AC255" s="237"/>
      <c r="AD255" s="237"/>
      <c r="AE255" s="237"/>
      <c r="AF255" s="237"/>
      <c r="AO255" s="104"/>
      <c r="AP255" s="105"/>
      <c r="AQ255" s="105"/>
      <c r="AR255" s="105"/>
      <c r="AS255" s="106"/>
      <c r="AT255" s="105"/>
      <c r="AU255" s="105"/>
      <c r="AV255" s="341">
        <f>SUM(AV243:AV254)</f>
        <v>35000</v>
      </c>
      <c r="AW255" s="107"/>
      <c r="AX255" s="51"/>
    </row>
    <row r="256" spans="24:50" x14ac:dyDescent="0.3">
      <c r="X256" s="237"/>
      <c r="Y256" s="60"/>
      <c r="Z256" s="235"/>
      <c r="AA256" s="236"/>
      <c r="AB256" s="237"/>
      <c r="AC256" s="237"/>
      <c r="AD256" s="237"/>
      <c r="AE256" s="237"/>
      <c r="AF256" s="237"/>
      <c r="AX256" s="51"/>
    </row>
    <row r="257" spans="24:50" x14ac:dyDescent="0.3">
      <c r="X257" s="237"/>
      <c r="Y257" s="60"/>
      <c r="Z257" s="235"/>
      <c r="AA257" s="236"/>
      <c r="AB257" s="237"/>
      <c r="AC257" s="237"/>
      <c r="AD257" s="237"/>
      <c r="AE257" s="237"/>
      <c r="AF257" s="237"/>
      <c r="AO257" s="344" t="s">
        <v>87</v>
      </c>
      <c r="AX257" s="51"/>
    </row>
    <row r="258" spans="24:50" x14ac:dyDescent="0.3">
      <c r="X258" s="237"/>
      <c r="Y258" s="60"/>
      <c r="Z258" s="235"/>
      <c r="AA258" s="236"/>
      <c r="AB258" s="237"/>
      <c r="AC258" s="237"/>
      <c r="AD258" s="237"/>
      <c r="AE258" s="237"/>
      <c r="AF258" s="237"/>
      <c r="AO258" s="345" t="s">
        <v>78</v>
      </c>
      <c r="AP258" s="51" t="s">
        <v>233</v>
      </c>
      <c r="AX258" s="51"/>
    </row>
    <row r="259" spans="24:50" ht="15" thickBot="1" x14ac:dyDescent="0.35">
      <c r="X259" s="237"/>
      <c r="Y259" s="60"/>
      <c r="Z259" s="235"/>
      <c r="AA259" s="236"/>
      <c r="AB259" s="237"/>
      <c r="AC259" s="237"/>
      <c r="AD259" s="237"/>
      <c r="AE259" s="237"/>
      <c r="AF259" s="237"/>
      <c r="AO259" s="346">
        <v>13121.12</v>
      </c>
      <c r="AX259" s="51"/>
    </row>
    <row r="260" spans="24:50" x14ac:dyDescent="0.3">
      <c r="X260" s="237"/>
      <c r="Y260" s="60"/>
      <c r="Z260" s="235"/>
      <c r="AA260" s="236"/>
      <c r="AB260" s="237"/>
      <c r="AC260" s="237"/>
      <c r="AD260" s="237"/>
      <c r="AE260" s="237"/>
      <c r="AF260" s="237"/>
      <c r="AO260" s="347" t="s">
        <v>79</v>
      </c>
      <c r="AP260" s="348"/>
      <c r="AX260" s="51"/>
    </row>
    <row r="261" spans="24:50" x14ac:dyDescent="0.3">
      <c r="X261" s="237"/>
      <c r="Y261" s="60"/>
      <c r="Z261" s="235"/>
      <c r="AA261" s="236"/>
      <c r="AB261" s="237"/>
      <c r="AC261" s="237"/>
      <c r="AD261" s="237"/>
      <c r="AE261" s="237"/>
      <c r="AF261" s="237"/>
      <c r="AO261" s="347">
        <v>14.12</v>
      </c>
      <c r="AP261" s="348"/>
      <c r="AX261" s="51"/>
    </row>
    <row r="262" spans="24:50" ht="15" thickBot="1" x14ac:dyDescent="0.35">
      <c r="X262" s="237"/>
      <c r="Y262" s="60"/>
      <c r="Z262" s="235"/>
      <c r="AA262" s="236"/>
      <c r="AB262" s="237"/>
      <c r="AC262" s="237"/>
      <c r="AD262" s="237"/>
      <c r="AE262" s="237"/>
      <c r="AF262" s="237"/>
      <c r="AO262" s="349">
        <f>AO259*AO261</f>
        <v>185270.2144</v>
      </c>
      <c r="AP262" s="348"/>
      <c r="AX262" s="51"/>
    </row>
    <row r="263" spans="24:50" x14ac:dyDescent="0.3">
      <c r="X263" s="237"/>
      <c r="Y263" s="60"/>
      <c r="Z263" s="235"/>
      <c r="AA263" s="236"/>
      <c r="AB263" s="237"/>
      <c r="AC263" s="237"/>
      <c r="AD263" s="237"/>
      <c r="AE263" s="237"/>
      <c r="AF263" s="237"/>
      <c r="AO263" s="350" t="s">
        <v>80</v>
      </c>
      <c r="AP263" s="348" t="s">
        <v>82</v>
      </c>
      <c r="AX263" s="51"/>
    </row>
    <row r="264" spans="24:50" x14ac:dyDescent="0.3">
      <c r="X264" s="237"/>
      <c r="Y264" s="60"/>
      <c r="Z264" s="235"/>
      <c r="AA264" s="236"/>
      <c r="AB264" s="237"/>
      <c r="AC264" s="237"/>
      <c r="AD264" s="237"/>
      <c r="AE264" s="237"/>
      <c r="AF264" s="237"/>
      <c r="AO264" s="577">
        <v>1.1499999999999999</v>
      </c>
      <c r="AP264" s="348"/>
      <c r="AX264" s="51"/>
    </row>
    <row r="265" spans="24:50" ht="15" thickBot="1" x14ac:dyDescent="0.35">
      <c r="X265" s="237"/>
      <c r="Y265" s="60"/>
      <c r="Z265" s="235"/>
      <c r="AA265" s="236"/>
      <c r="AB265" s="237"/>
      <c r="AC265" s="237"/>
      <c r="AD265" s="237"/>
      <c r="AE265" s="237"/>
      <c r="AF265" s="237"/>
      <c r="AO265" s="351">
        <f>AO262*AO264</f>
        <v>213060.74655999997</v>
      </c>
      <c r="AP265" s="348"/>
      <c r="AX265" s="51"/>
    </row>
    <row r="266" spans="24:50" ht="15" thickTop="1" x14ac:dyDescent="0.3">
      <c r="X266" s="237"/>
      <c r="Y266" s="60"/>
      <c r="Z266" s="235"/>
      <c r="AA266" s="236"/>
      <c r="AB266" s="237"/>
      <c r="AC266" s="237"/>
      <c r="AD266" s="237"/>
      <c r="AE266" s="237"/>
      <c r="AF266" s="237"/>
      <c r="AO266" s="345"/>
      <c r="AX266" s="51"/>
    </row>
    <row r="267" spans="24:50" x14ac:dyDescent="0.3">
      <c r="X267" s="237"/>
      <c r="Y267" s="60"/>
      <c r="Z267" s="235"/>
      <c r="AA267" s="236"/>
      <c r="AB267" s="237"/>
      <c r="AC267" s="237"/>
      <c r="AD267" s="237"/>
      <c r="AE267" s="237"/>
      <c r="AF267" s="237"/>
      <c r="AO267" s="352" t="s">
        <v>81</v>
      </c>
      <c r="AP267" s="86"/>
      <c r="AQ267" s="86"/>
      <c r="AR267" s="86"/>
      <c r="AS267" s="87"/>
      <c r="AT267" s="79"/>
      <c r="AU267" s="79"/>
      <c r="AV267" s="88"/>
      <c r="AW267" s="89"/>
      <c r="AX267" s="51"/>
    </row>
    <row r="268" spans="24:50" x14ac:dyDescent="0.3">
      <c r="X268" s="237"/>
      <c r="Y268" s="60"/>
      <c r="Z268" s="235"/>
      <c r="AA268" s="236"/>
      <c r="AB268" s="237"/>
      <c r="AC268" s="237"/>
      <c r="AD268" s="237"/>
      <c r="AE268" s="237"/>
      <c r="AF268" s="237"/>
      <c r="AO268" s="80"/>
      <c r="AP268" s="342">
        <f>AO265</f>
        <v>213060.74655999997</v>
      </c>
      <c r="AQ268" s="82"/>
      <c r="AR268" s="82"/>
      <c r="AS268" s="90">
        <v>12</v>
      </c>
      <c r="AT268" s="353">
        <f>AP268/12</f>
        <v>17755.062213333331</v>
      </c>
      <c r="AU268" s="81"/>
      <c r="AV268" s="92"/>
      <c r="AW268" s="98"/>
      <c r="AX268" s="51"/>
    </row>
    <row r="269" spans="24:50" x14ac:dyDescent="0.3">
      <c r="X269" s="237"/>
      <c r="Y269" s="60"/>
      <c r="Z269" s="235"/>
      <c r="AA269" s="236"/>
      <c r="AB269" s="237"/>
      <c r="AC269" s="237"/>
      <c r="AD269" s="237"/>
      <c r="AE269" s="237"/>
      <c r="AF269" s="237"/>
      <c r="AO269" s="94"/>
      <c r="AP269" s="95"/>
      <c r="AQ269" s="95"/>
      <c r="AR269" s="95"/>
      <c r="AS269" s="96"/>
      <c r="AT269" s="95"/>
      <c r="AU269" s="95"/>
      <c r="AV269" s="97"/>
      <c r="AW269" s="98"/>
      <c r="AX269" s="51"/>
    </row>
    <row r="270" spans="24:50" x14ac:dyDescent="0.3">
      <c r="X270" s="237"/>
      <c r="Y270" s="60"/>
      <c r="Z270" s="235"/>
      <c r="AA270" s="236"/>
      <c r="AB270" s="237"/>
      <c r="AC270" s="237"/>
      <c r="AD270" s="237"/>
      <c r="AE270" s="237"/>
      <c r="AF270" s="237"/>
      <c r="AO270" s="99" t="s">
        <v>28</v>
      </c>
      <c r="AP270" s="100" t="s">
        <v>29</v>
      </c>
      <c r="AQ270" s="100"/>
      <c r="AR270" s="100"/>
      <c r="AS270" s="101" t="s">
        <v>30</v>
      </c>
      <c r="AT270" s="100" t="s">
        <v>61</v>
      </c>
      <c r="AU270" s="100" t="s">
        <v>31</v>
      </c>
      <c r="AV270" s="102" t="s">
        <v>32</v>
      </c>
      <c r="AW270" s="98"/>
      <c r="AX270" s="354" t="s">
        <v>83</v>
      </c>
    </row>
    <row r="271" spans="24:50" x14ac:dyDescent="0.3">
      <c r="X271" s="237"/>
      <c r="Y271" s="60"/>
      <c r="Z271" s="235"/>
      <c r="AA271" s="236"/>
      <c r="AB271" s="237"/>
      <c r="AC271" s="237"/>
      <c r="AD271" s="237"/>
      <c r="AE271" s="237"/>
      <c r="AF271" s="237"/>
      <c r="AO271" s="78" t="s">
        <v>14</v>
      </c>
      <c r="AP271" s="122">
        <f>AP268</f>
        <v>213060.74655999997</v>
      </c>
      <c r="AQ271" s="57"/>
      <c r="AR271" s="57"/>
      <c r="AS271" s="56">
        <v>12</v>
      </c>
      <c r="AT271" s="122">
        <f t="shared" ref="AT271:AT282" si="40">AP271/AS271</f>
        <v>17755.062213333331</v>
      </c>
      <c r="AU271" s="103">
        <v>0.77</v>
      </c>
      <c r="AV271" s="340">
        <f>AT271*AU271</f>
        <v>13671.397904266665</v>
      </c>
      <c r="AW271" s="345" t="s">
        <v>14</v>
      </c>
      <c r="AX271" s="355">
        <v>16000</v>
      </c>
    </row>
    <row r="272" spans="24:50" x14ac:dyDescent="0.3">
      <c r="X272" s="237"/>
      <c r="Y272" s="60"/>
      <c r="Z272" s="235"/>
      <c r="AA272" s="236"/>
      <c r="AB272" s="237"/>
      <c r="AC272" s="237"/>
      <c r="AD272" s="237"/>
      <c r="AE272" s="237"/>
      <c r="AF272" s="237"/>
      <c r="AO272" s="78" t="s">
        <v>18</v>
      </c>
      <c r="AP272" s="122">
        <f>AP271</f>
        <v>213060.74655999997</v>
      </c>
      <c r="AQ272" s="57"/>
      <c r="AR272" s="57"/>
      <c r="AS272" s="56">
        <v>12</v>
      </c>
      <c r="AT272" s="122">
        <f t="shared" si="40"/>
        <v>17755.062213333331</v>
      </c>
      <c r="AU272" s="103">
        <v>0.8</v>
      </c>
      <c r="AV272" s="340">
        <f t="shared" ref="AV272:AV282" si="41">AT272*AU272</f>
        <v>14204.049770666665</v>
      </c>
      <c r="AW272" s="98" t="s">
        <v>18</v>
      </c>
      <c r="AX272" s="51"/>
    </row>
    <row r="273" spans="24:50" x14ac:dyDescent="0.3">
      <c r="X273" s="237"/>
      <c r="Y273" s="60"/>
      <c r="Z273" s="235"/>
      <c r="AA273" s="236"/>
      <c r="AB273" s="237"/>
      <c r="AC273" s="237"/>
      <c r="AD273" s="237"/>
      <c r="AE273" s="237"/>
      <c r="AF273" s="237"/>
      <c r="AO273" s="78" t="s">
        <v>19</v>
      </c>
      <c r="AP273" s="122">
        <f t="shared" ref="AP273:AP282" si="42">AP272</f>
        <v>213060.74655999997</v>
      </c>
      <c r="AQ273" s="57"/>
      <c r="AR273" s="57"/>
      <c r="AS273" s="56">
        <v>12</v>
      </c>
      <c r="AT273" s="122">
        <f t="shared" si="40"/>
        <v>17755.062213333331</v>
      </c>
      <c r="AU273" s="103">
        <v>0.9</v>
      </c>
      <c r="AV273" s="340">
        <f t="shared" si="41"/>
        <v>15979.555991999998</v>
      </c>
      <c r="AW273" s="98" t="s">
        <v>19</v>
      </c>
      <c r="AX273" s="51"/>
    </row>
    <row r="274" spans="24:50" x14ac:dyDescent="0.3">
      <c r="X274" s="237"/>
      <c r="Y274" s="60"/>
      <c r="Z274" s="235"/>
      <c r="AA274" s="236"/>
      <c r="AB274" s="237"/>
      <c r="AC274" s="237"/>
      <c r="AD274" s="237"/>
      <c r="AE274" s="237"/>
      <c r="AF274" s="237"/>
      <c r="AO274" s="78" t="s">
        <v>20</v>
      </c>
      <c r="AP274" s="122">
        <f t="shared" si="42"/>
        <v>213060.74655999997</v>
      </c>
      <c r="AQ274" s="57"/>
      <c r="AR274" s="57"/>
      <c r="AS274" s="56">
        <v>12</v>
      </c>
      <c r="AT274" s="122">
        <f t="shared" si="40"/>
        <v>17755.062213333331</v>
      </c>
      <c r="AU274" s="103">
        <v>1</v>
      </c>
      <c r="AV274" s="340">
        <f t="shared" si="41"/>
        <v>17755.062213333331</v>
      </c>
      <c r="AW274" s="98" t="s">
        <v>20</v>
      </c>
      <c r="AX274" s="51"/>
    </row>
    <row r="275" spans="24:50" x14ac:dyDescent="0.3">
      <c r="X275" s="237"/>
      <c r="Y275" s="60"/>
      <c r="Z275" s="235"/>
      <c r="AA275" s="236"/>
      <c r="AB275" s="237"/>
      <c r="AC275" s="237"/>
      <c r="AD275" s="237"/>
      <c r="AE275" s="237"/>
      <c r="AF275" s="237"/>
      <c r="AO275" s="78" t="s">
        <v>21</v>
      </c>
      <c r="AP275" s="122">
        <f t="shared" si="42"/>
        <v>213060.74655999997</v>
      </c>
      <c r="AQ275" s="57"/>
      <c r="AR275" s="57"/>
      <c r="AS275" s="56">
        <v>12</v>
      </c>
      <c r="AT275" s="122">
        <f t="shared" si="40"/>
        <v>17755.062213333331</v>
      </c>
      <c r="AU275" s="103">
        <v>1.1000000000000001</v>
      </c>
      <c r="AV275" s="340">
        <f t="shared" si="41"/>
        <v>19530.568434666664</v>
      </c>
      <c r="AW275" s="98" t="s">
        <v>21</v>
      </c>
      <c r="AX275" s="51"/>
    </row>
    <row r="276" spans="24:50" x14ac:dyDescent="0.3">
      <c r="X276" s="237"/>
      <c r="Y276" s="60"/>
      <c r="Z276" s="235"/>
      <c r="AA276" s="236"/>
      <c r="AB276" s="237"/>
      <c r="AC276" s="237"/>
      <c r="AD276" s="237"/>
      <c r="AE276" s="237"/>
      <c r="AF276" s="237"/>
      <c r="AO276" s="78" t="s">
        <v>22</v>
      </c>
      <c r="AP276" s="122">
        <f t="shared" si="42"/>
        <v>213060.74655999997</v>
      </c>
      <c r="AQ276" s="57"/>
      <c r="AR276" s="57"/>
      <c r="AS276" s="56">
        <v>12</v>
      </c>
      <c r="AT276" s="122">
        <f t="shared" si="40"/>
        <v>17755.062213333331</v>
      </c>
      <c r="AU276" s="103">
        <v>1.1499999999999999</v>
      </c>
      <c r="AV276" s="340">
        <f t="shared" si="41"/>
        <v>20418.321545333329</v>
      </c>
      <c r="AW276" s="98" t="s">
        <v>22</v>
      </c>
      <c r="AX276" s="51"/>
    </row>
    <row r="277" spans="24:50" x14ac:dyDescent="0.3">
      <c r="X277" s="237"/>
      <c r="Y277" s="60"/>
      <c r="Z277" s="235"/>
      <c r="AA277" s="236"/>
      <c r="AB277" s="237"/>
      <c r="AC277" s="237"/>
      <c r="AD277" s="237"/>
      <c r="AE277" s="237"/>
      <c r="AF277" s="237"/>
      <c r="AO277" s="78" t="s">
        <v>23</v>
      </c>
      <c r="AP277" s="122">
        <f t="shared" si="42"/>
        <v>213060.74655999997</v>
      </c>
      <c r="AQ277" s="57"/>
      <c r="AR277" s="57"/>
      <c r="AS277" s="56">
        <v>12</v>
      </c>
      <c r="AT277" s="122">
        <f t="shared" si="40"/>
        <v>17755.062213333331</v>
      </c>
      <c r="AU277" s="103">
        <v>1.3</v>
      </c>
      <c r="AV277" s="572">
        <f t="shared" si="41"/>
        <v>23081.58087733333</v>
      </c>
      <c r="AW277" s="78" t="s">
        <v>23</v>
      </c>
      <c r="AX277" s="354" t="s">
        <v>83</v>
      </c>
    </row>
    <row r="278" spans="24:50" x14ac:dyDescent="0.3">
      <c r="X278" s="237"/>
      <c r="Y278" s="60"/>
      <c r="Z278" s="235"/>
      <c r="AA278" s="236"/>
      <c r="AB278" s="237"/>
      <c r="AC278" s="237"/>
      <c r="AD278" s="237"/>
      <c r="AE278" s="237"/>
      <c r="AF278" s="237"/>
      <c r="AO278" s="78" t="s">
        <v>62</v>
      </c>
      <c r="AP278" s="122">
        <f t="shared" si="42"/>
        <v>213060.74655999997</v>
      </c>
      <c r="AQ278" s="57"/>
      <c r="AR278" s="57"/>
      <c r="AS278" s="56">
        <v>12</v>
      </c>
      <c r="AT278" s="122">
        <f t="shared" si="40"/>
        <v>17755.062213333331</v>
      </c>
      <c r="AU278" s="103">
        <v>1.35</v>
      </c>
      <c r="AV278" s="340">
        <f t="shared" si="41"/>
        <v>23969.333987999998</v>
      </c>
      <c r="AW278" s="83" t="s">
        <v>62</v>
      </c>
      <c r="AX278" s="355">
        <v>26000</v>
      </c>
    </row>
    <row r="279" spans="24:50" x14ac:dyDescent="0.3">
      <c r="X279" s="237"/>
      <c r="Y279" s="60"/>
      <c r="Z279" s="235"/>
      <c r="AA279" s="236"/>
      <c r="AB279" s="237"/>
      <c r="AC279" s="237"/>
      <c r="AD279" s="237"/>
      <c r="AE279" s="237"/>
      <c r="AF279" s="237"/>
      <c r="AO279" s="78" t="s">
        <v>24</v>
      </c>
      <c r="AP279" s="122">
        <f t="shared" si="42"/>
        <v>213060.74655999997</v>
      </c>
      <c r="AQ279" s="57"/>
      <c r="AR279" s="57"/>
      <c r="AS279" s="56">
        <v>12</v>
      </c>
      <c r="AT279" s="122">
        <f t="shared" si="40"/>
        <v>17755.062213333331</v>
      </c>
      <c r="AU279" s="103">
        <v>1.06</v>
      </c>
      <c r="AV279" s="340">
        <f t="shared" si="41"/>
        <v>18820.36594613333</v>
      </c>
      <c r="AW279" s="98" t="s">
        <v>24</v>
      </c>
      <c r="AX279" s="51"/>
    </row>
    <row r="280" spans="24:50" x14ac:dyDescent="0.3">
      <c r="X280" s="237"/>
      <c r="Y280" s="60"/>
      <c r="Z280" s="235"/>
      <c r="AA280" s="236"/>
      <c r="AB280" s="237"/>
      <c r="AC280" s="237"/>
      <c r="AD280" s="237"/>
      <c r="AE280" s="237"/>
      <c r="AF280" s="237"/>
      <c r="AO280" s="78" t="s">
        <v>25</v>
      </c>
      <c r="AP280" s="122">
        <f t="shared" si="42"/>
        <v>213060.74655999997</v>
      </c>
      <c r="AQ280" s="57"/>
      <c r="AR280" s="57"/>
      <c r="AS280" s="56">
        <v>12</v>
      </c>
      <c r="AT280" s="122">
        <f t="shared" si="40"/>
        <v>17755.062213333331</v>
      </c>
      <c r="AU280" s="103">
        <v>1</v>
      </c>
      <c r="AV280" s="340">
        <f t="shared" si="41"/>
        <v>17755.062213333331</v>
      </c>
      <c r="AW280" s="98" t="s">
        <v>25</v>
      </c>
      <c r="AX280" s="51"/>
    </row>
    <row r="281" spans="24:50" x14ac:dyDescent="0.3">
      <c r="X281" s="237"/>
      <c r="Y281" s="60"/>
      <c r="Z281" s="235"/>
      <c r="AA281" s="236"/>
      <c r="AB281" s="237"/>
      <c r="AC281" s="237"/>
      <c r="AD281" s="237"/>
      <c r="AE281" s="237"/>
      <c r="AF281" s="237"/>
      <c r="AO281" s="78" t="s">
        <v>26</v>
      </c>
      <c r="AP281" s="122">
        <f t="shared" si="42"/>
        <v>213060.74655999997</v>
      </c>
      <c r="AQ281" s="57"/>
      <c r="AR281" s="57"/>
      <c r="AS281" s="56">
        <v>12</v>
      </c>
      <c r="AT281" s="122">
        <f t="shared" si="40"/>
        <v>17755.062213333331</v>
      </c>
      <c r="AU281" s="103">
        <v>0.8</v>
      </c>
      <c r="AV281" s="340">
        <f t="shared" si="41"/>
        <v>14204.049770666665</v>
      </c>
      <c r="AW281" s="98" t="s">
        <v>26</v>
      </c>
      <c r="AX281" s="51"/>
    </row>
    <row r="282" spans="24:50" x14ac:dyDescent="0.3">
      <c r="X282" s="237"/>
      <c r="Y282" s="60"/>
      <c r="Z282" s="235"/>
      <c r="AA282" s="236"/>
      <c r="AB282" s="237"/>
      <c r="AC282" s="237"/>
      <c r="AD282" s="237"/>
      <c r="AE282" s="237"/>
      <c r="AF282" s="237"/>
      <c r="AO282" s="78" t="s">
        <v>27</v>
      </c>
      <c r="AP282" s="122">
        <f t="shared" si="42"/>
        <v>213060.74655999997</v>
      </c>
      <c r="AQ282" s="57"/>
      <c r="AR282" s="57"/>
      <c r="AS282" s="56">
        <v>12</v>
      </c>
      <c r="AT282" s="122">
        <f t="shared" si="40"/>
        <v>17755.062213333331</v>
      </c>
      <c r="AU282" s="103">
        <v>0.77</v>
      </c>
      <c r="AV282" s="340">
        <f t="shared" si="41"/>
        <v>13671.397904266665</v>
      </c>
      <c r="AW282" s="98" t="s">
        <v>27</v>
      </c>
      <c r="AX282" s="51"/>
    </row>
    <row r="283" spans="24:50" x14ac:dyDescent="0.3">
      <c r="X283" s="237"/>
      <c r="Y283" s="60"/>
      <c r="Z283" s="235"/>
      <c r="AA283" s="236"/>
      <c r="AB283" s="237"/>
      <c r="AC283" s="237"/>
      <c r="AD283" s="237"/>
      <c r="AE283" s="237"/>
      <c r="AF283" s="237"/>
      <c r="AO283" s="104"/>
      <c r="AP283" s="105"/>
      <c r="AQ283" s="105"/>
      <c r="AR283" s="105"/>
      <c r="AS283" s="106"/>
      <c r="AT283" s="105"/>
      <c r="AU283" s="356">
        <f>SUM(AU272:AU282)</f>
        <v>11.23</v>
      </c>
      <c r="AV283" s="341">
        <f>SUM(AV271:AV282)</f>
        <v>213060.74655999997</v>
      </c>
      <c r="AW283" s="107"/>
      <c r="AX283" s="51"/>
    </row>
    <row r="284" spans="24:50" x14ac:dyDescent="0.3">
      <c r="X284" s="237"/>
      <c r="Y284" s="60"/>
      <c r="Z284" s="235"/>
      <c r="AA284" s="236"/>
      <c r="AB284" s="237"/>
      <c r="AC284" s="237"/>
      <c r="AD284" s="237"/>
      <c r="AE284" s="237"/>
      <c r="AF284" s="237"/>
    </row>
    <row r="285" spans="24:50" x14ac:dyDescent="0.3">
      <c r="X285" s="237"/>
      <c r="Y285" s="60"/>
      <c r="Z285" s="235"/>
      <c r="AA285" s="236"/>
      <c r="AB285" s="237"/>
      <c r="AC285" s="237"/>
      <c r="AD285" s="237"/>
      <c r="AE285" s="237"/>
      <c r="AF285" s="237"/>
    </row>
    <row r="286" spans="24:50" x14ac:dyDescent="0.3">
      <c r="X286" s="237"/>
      <c r="Y286" s="60"/>
      <c r="Z286" s="235"/>
      <c r="AA286" s="236"/>
      <c r="AB286" s="237"/>
      <c r="AC286" s="237"/>
      <c r="AD286" s="237"/>
      <c r="AE286" s="237"/>
      <c r="AF286" s="237"/>
    </row>
    <row r="287" spans="24:50" x14ac:dyDescent="0.3">
      <c r="X287" s="237"/>
      <c r="Y287" s="60"/>
      <c r="Z287" s="235"/>
      <c r="AA287" s="236"/>
      <c r="AB287" s="237"/>
      <c r="AC287" s="237"/>
      <c r="AD287" s="237"/>
      <c r="AE287" s="237"/>
      <c r="AF287" s="237"/>
    </row>
    <row r="288" spans="24:50" x14ac:dyDescent="0.3">
      <c r="X288" s="237"/>
      <c r="Y288" s="60"/>
      <c r="Z288" s="235"/>
      <c r="AA288" s="236"/>
      <c r="AB288" s="237"/>
      <c r="AC288" s="237"/>
      <c r="AD288" s="237"/>
      <c r="AE288" s="237"/>
      <c r="AF288" s="237"/>
    </row>
    <row r="289" spans="24:32" x14ac:dyDescent="0.3">
      <c r="X289" s="237"/>
      <c r="Y289" s="60"/>
      <c r="Z289" s="235"/>
      <c r="AA289" s="236"/>
      <c r="AB289" s="237"/>
      <c r="AC289" s="237"/>
      <c r="AD289" s="237"/>
      <c r="AE289" s="237"/>
      <c r="AF289" s="237"/>
    </row>
    <row r="290" spans="24:32" x14ac:dyDescent="0.3">
      <c r="X290" s="237"/>
      <c r="Y290" s="60"/>
      <c r="Z290" s="235"/>
      <c r="AA290" s="236"/>
      <c r="AB290" s="237"/>
      <c r="AC290" s="237"/>
      <c r="AD290" s="237"/>
      <c r="AE290" s="237"/>
      <c r="AF290" s="237"/>
    </row>
    <row r="291" spans="24:32" x14ac:dyDescent="0.3">
      <c r="X291" s="237"/>
      <c r="Y291" s="60"/>
      <c r="Z291" s="235"/>
      <c r="AA291" s="236"/>
      <c r="AB291" s="237"/>
      <c r="AC291" s="237"/>
      <c r="AD291" s="237"/>
      <c r="AE291" s="237"/>
      <c r="AF291" s="237"/>
    </row>
    <row r="292" spans="24:32" x14ac:dyDescent="0.3">
      <c r="X292" s="237"/>
      <c r="Y292" s="60"/>
      <c r="Z292" s="235"/>
      <c r="AA292" s="236"/>
      <c r="AB292" s="237"/>
      <c r="AC292" s="237"/>
      <c r="AD292" s="237"/>
      <c r="AE292" s="237"/>
      <c r="AF292" s="237"/>
    </row>
    <row r="293" spans="24:32" x14ac:dyDescent="0.3">
      <c r="X293" s="237"/>
      <c r="Y293" s="60"/>
      <c r="Z293" s="235"/>
      <c r="AA293" s="236"/>
      <c r="AB293" s="237"/>
      <c r="AC293" s="237"/>
      <c r="AD293" s="237"/>
      <c r="AE293" s="237"/>
      <c r="AF293" s="237"/>
    </row>
    <row r="294" spans="24:32" x14ac:dyDescent="0.3">
      <c r="X294" s="237"/>
      <c r="Y294" s="60"/>
      <c r="Z294" s="235"/>
      <c r="AA294" s="236"/>
      <c r="AB294" s="237"/>
      <c r="AC294" s="237"/>
      <c r="AD294" s="237"/>
      <c r="AE294" s="237"/>
      <c r="AF294" s="237"/>
    </row>
    <row r="295" spans="24:32" x14ac:dyDescent="0.3">
      <c r="X295" s="237"/>
      <c r="Y295" s="60"/>
      <c r="Z295" s="235"/>
      <c r="AA295" s="236"/>
      <c r="AB295" s="237"/>
      <c r="AC295" s="237"/>
      <c r="AD295" s="237"/>
      <c r="AE295" s="237"/>
      <c r="AF295" s="237"/>
    </row>
    <row r="296" spans="24:32" x14ac:dyDescent="0.3">
      <c r="X296" s="237"/>
      <c r="Y296" s="60"/>
      <c r="Z296" s="235"/>
      <c r="AA296" s="236"/>
      <c r="AB296" s="237"/>
      <c r="AC296" s="237"/>
      <c r="AD296" s="237"/>
      <c r="AE296" s="237"/>
      <c r="AF296" s="237"/>
    </row>
    <row r="297" spans="24:32" x14ac:dyDescent="0.3">
      <c r="X297" s="237"/>
      <c r="Y297" s="60"/>
      <c r="Z297" s="235"/>
      <c r="AA297" s="236"/>
      <c r="AB297" s="237"/>
      <c r="AC297" s="237"/>
      <c r="AD297" s="237"/>
      <c r="AE297" s="237"/>
      <c r="AF297" s="237"/>
    </row>
    <row r="298" spans="24:32" x14ac:dyDescent="0.3">
      <c r="X298" s="237"/>
      <c r="Y298" s="60"/>
      <c r="Z298" s="235"/>
      <c r="AA298" s="236"/>
      <c r="AB298" s="237"/>
      <c r="AC298" s="237"/>
      <c r="AD298" s="237"/>
      <c r="AE298" s="237"/>
      <c r="AF298" s="237"/>
    </row>
    <row r="299" spans="24:32" x14ac:dyDescent="0.3">
      <c r="X299" s="237"/>
      <c r="Y299" s="60"/>
      <c r="Z299" s="235"/>
      <c r="AA299" s="236"/>
      <c r="AB299" s="237"/>
      <c r="AC299" s="237"/>
      <c r="AD299" s="237"/>
      <c r="AE299" s="237"/>
      <c r="AF299" s="237"/>
    </row>
    <row r="300" spans="24:32" x14ac:dyDescent="0.3">
      <c r="X300" s="237"/>
      <c r="Y300" s="60"/>
      <c r="Z300" s="235"/>
      <c r="AA300" s="236"/>
      <c r="AB300" s="237"/>
      <c r="AC300" s="237"/>
      <c r="AD300" s="237"/>
      <c r="AE300" s="237"/>
      <c r="AF300" s="237"/>
    </row>
    <row r="301" spans="24:32" x14ac:dyDescent="0.3">
      <c r="X301" s="237"/>
      <c r="Y301" s="60"/>
      <c r="Z301" s="235"/>
      <c r="AA301" s="236"/>
      <c r="AB301" s="237"/>
      <c r="AC301" s="237"/>
      <c r="AD301" s="237"/>
      <c r="AE301" s="237"/>
      <c r="AF301" s="237"/>
    </row>
    <row r="302" spans="24:32" x14ac:dyDescent="0.3">
      <c r="X302" s="237"/>
      <c r="Y302" s="60"/>
      <c r="Z302" s="235"/>
      <c r="AA302" s="236"/>
      <c r="AB302" s="237"/>
      <c r="AC302" s="237"/>
      <c r="AD302" s="237"/>
      <c r="AE302" s="237"/>
      <c r="AF302" s="237"/>
    </row>
    <row r="303" spans="24:32" x14ac:dyDescent="0.3">
      <c r="X303" s="237"/>
      <c r="Y303" s="60"/>
      <c r="Z303" s="235"/>
      <c r="AA303" s="236"/>
      <c r="AB303" s="237"/>
      <c r="AC303" s="237"/>
      <c r="AD303" s="237"/>
      <c r="AE303" s="237"/>
      <c r="AF303" s="237"/>
    </row>
    <row r="304" spans="24:32" x14ac:dyDescent="0.3">
      <c r="X304" s="237"/>
      <c r="Y304" s="60"/>
      <c r="Z304" s="235"/>
      <c r="AA304" s="236"/>
      <c r="AB304" s="237"/>
      <c r="AC304" s="237"/>
      <c r="AD304" s="237"/>
      <c r="AE304" s="237"/>
      <c r="AF304" s="237"/>
    </row>
    <row r="305" spans="24:32" x14ac:dyDescent="0.3">
      <c r="X305" s="237"/>
      <c r="Y305" s="60"/>
      <c r="Z305" s="235"/>
      <c r="AA305" s="236"/>
      <c r="AB305" s="237"/>
      <c r="AC305" s="237"/>
      <c r="AD305" s="237"/>
      <c r="AE305" s="237"/>
      <c r="AF305" s="237"/>
    </row>
    <row r="306" spans="24:32" x14ac:dyDescent="0.3">
      <c r="X306" s="237"/>
      <c r="Y306" s="60"/>
      <c r="Z306" s="235"/>
      <c r="AA306" s="236"/>
      <c r="AB306" s="237"/>
      <c r="AC306" s="237"/>
      <c r="AD306" s="237"/>
      <c r="AE306" s="237"/>
      <c r="AF306" s="237"/>
    </row>
    <row r="307" spans="24:32" x14ac:dyDescent="0.3">
      <c r="X307" s="237"/>
      <c r="Y307" s="60"/>
      <c r="Z307" s="235"/>
      <c r="AA307" s="236"/>
      <c r="AB307" s="237"/>
      <c r="AC307" s="237"/>
      <c r="AD307" s="237"/>
      <c r="AE307" s="237"/>
      <c r="AF307" s="237"/>
    </row>
    <row r="308" spans="24:32" x14ac:dyDescent="0.3">
      <c r="X308" s="237"/>
      <c r="Y308" s="60"/>
      <c r="Z308" s="235"/>
      <c r="AA308" s="236"/>
      <c r="AB308" s="237"/>
      <c r="AC308" s="237"/>
      <c r="AD308" s="237"/>
      <c r="AE308" s="237"/>
      <c r="AF308" s="237"/>
    </row>
    <row r="309" spans="24:32" x14ac:dyDescent="0.3">
      <c r="X309" s="237"/>
      <c r="Y309" s="60"/>
      <c r="Z309" s="235"/>
      <c r="AA309" s="236"/>
      <c r="AB309" s="237"/>
      <c r="AC309" s="237"/>
      <c r="AD309" s="237"/>
      <c r="AE309" s="237"/>
      <c r="AF309" s="237"/>
    </row>
    <row r="310" spans="24:32" x14ac:dyDescent="0.3">
      <c r="X310" s="237"/>
      <c r="Y310" s="60"/>
      <c r="Z310" s="235"/>
      <c r="AA310" s="236"/>
      <c r="AB310" s="237"/>
      <c r="AC310" s="237"/>
      <c r="AD310" s="237"/>
      <c r="AE310" s="237"/>
      <c r="AF310" s="237"/>
    </row>
    <row r="311" spans="24:32" x14ac:dyDescent="0.3">
      <c r="X311" s="237"/>
      <c r="Y311" s="60"/>
      <c r="Z311" s="235"/>
      <c r="AA311" s="236"/>
      <c r="AB311" s="237"/>
      <c r="AC311" s="237"/>
      <c r="AD311" s="237"/>
      <c r="AE311" s="237"/>
      <c r="AF311" s="237"/>
    </row>
    <row r="312" spans="24:32" x14ac:dyDescent="0.3">
      <c r="X312" s="237"/>
      <c r="Y312" s="60"/>
      <c r="Z312" s="235"/>
      <c r="AA312" s="236"/>
      <c r="AB312" s="237"/>
      <c r="AC312" s="237"/>
      <c r="AD312" s="237"/>
      <c r="AE312" s="237"/>
      <c r="AF312" s="237"/>
    </row>
    <row r="313" spans="24:32" x14ac:dyDescent="0.3">
      <c r="X313" s="237"/>
      <c r="Y313" s="60"/>
      <c r="Z313" s="235"/>
      <c r="AA313" s="236"/>
      <c r="AB313" s="237"/>
      <c r="AC313" s="237"/>
      <c r="AD313" s="237"/>
      <c r="AE313" s="237"/>
      <c r="AF313" s="237"/>
    </row>
    <row r="314" spans="24:32" x14ac:dyDescent="0.3">
      <c r="X314" s="237"/>
      <c r="Y314" s="60"/>
      <c r="Z314" s="235"/>
      <c r="AA314" s="236"/>
      <c r="AB314" s="237"/>
      <c r="AC314" s="237"/>
      <c r="AD314" s="237"/>
      <c r="AE314" s="237"/>
      <c r="AF314" s="237"/>
    </row>
    <row r="315" spans="24:32" x14ac:dyDescent="0.3">
      <c r="X315" s="237"/>
      <c r="Y315" s="60"/>
      <c r="Z315" s="235"/>
      <c r="AA315" s="236"/>
      <c r="AB315" s="237"/>
      <c r="AC315" s="237"/>
      <c r="AD315" s="237"/>
      <c r="AE315" s="237"/>
      <c r="AF315" s="237"/>
    </row>
    <row r="316" spans="24:32" x14ac:dyDescent="0.3">
      <c r="X316" s="237"/>
      <c r="Y316" s="60"/>
      <c r="Z316" s="235"/>
      <c r="AA316" s="236"/>
      <c r="AB316" s="237"/>
      <c r="AC316" s="237"/>
      <c r="AD316" s="237"/>
      <c r="AE316" s="237"/>
      <c r="AF316" s="237"/>
    </row>
    <row r="317" spans="24:32" x14ac:dyDescent="0.3">
      <c r="X317" s="237"/>
      <c r="Y317" s="60"/>
      <c r="Z317" s="235"/>
      <c r="AA317" s="236"/>
      <c r="AB317" s="237"/>
      <c r="AC317" s="237"/>
      <c r="AD317" s="237"/>
      <c r="AE317" s="237"/>
      <c r="AF317" s="237"/>
    </row>
    <row r="318" spans="24:32" x14ac:dyDescent="0.3">
      <c r="X318" s="237"/>
      <c r="Y318" s="60"/>
      <c r="Z318" s="235"/>
      <c r="AA318" s="236"/>
      <c r="AB318" s="237"/>
      <c r="AC318" s="237"/>
      <c r="AD318" s="237"/>
      <c r="AE318" s="237"/>
      <c r="AF318" s="237"/>
    </row>
    <row r="319" spans="24:32" x14ac:dyDescent="0.3">
      <c r="X319" s="237"/>
      <c r="Y319" s="60"/>
      <c r="Z319" s="235"/>
      <c r="AA319" s="236"/>
      <c r="AB319" s="237"/>
      <c r="AC319" s="237"/>
      <c r="AD319" s="237"/>
      <c r="AE319" s="237"/>
      <c r="AF319" s="237"/>
    </row>
    <row r="320" spans="24:32" x14ac:dyDescent="0.3">
      <c r="X320" s="237"/>
      <c r="Y320" s="60"/>
      <c r="Z320" s="235"/>
      <c r="AA320" s="236"/>
      <c r="AB320" s="237"/>
      <c r="AC320" s="237"/>
      <c r="AD320" s="237"/>
      <c r="AE320" s="237"/>
      <c r="AF320" s="237"/>
    </row>
    <row r="321" spans="24:32" x14ac:dyDescent="0.3">
      <c r="X321" s="237"/>
      <c r="Y321" s="60"/>
      <c r="Z321" s="235"/>
      <c r="AA321" s="236"/>
      <c r="AB321" s="237"/>
      <c r="AC321" s="237"/>
      <c r="AD321" s="237"/>
      <c r="AE321" s="237"/>
      <c r="AF321" s="237"/>
    </row>
    <row r="322" spans="24:32" x14ac:dyDescent="0.3">
      <c r="X322" s="237"/>
      <c r="Y322" s="60"/>
      <c r="Z322" s="235"/>
      <c r="AA322" s="236"/>
      <c r="AB322" s="237"/>
      <c r="AC322" s="237"/>
      <c r="AD322" s="237"/>
      <c r="AE322" s="237"/>
      <c r="AF322" s="237"/>
    </row>
    <row r="323" spans="24:32" x14ac:dyDescent="0.3">
      <c r="X323" s="237"/>
      <c r="Y323" s="60"/>
      <c r="Z323" s="235"/>
      <c r="AA323" s="236"/>
      <c r="AB323" s="237"/>
      <c r="AC323" s="237"/>
      <c r="AD323" s="237"/>
      <c r="AE323" s="237"/>
      <c r="AF323" s="237"/>
    </row>
    <row r="324" spans="24:32" x14ac:dyDescent="0.3">
      <c r="X324" s="237"/>
      <c r="Y324" s="60"/>
      <c r="Z324" s="235"/>
      <c r="AA324" s="236"/>
      <c r="AB324" s="237"/>
      <c r="AC324" s="237"/>
      <c r="AD324" s="237"/>
      <c r="AE324" s="237"/>
      <c r="AF324" s="237"/>
    </row>
    <row r="325" spans="24:32" x14ac:dyDescent="0.3">
      <c r="X325" s="237"/>
      <c r="Y325" s="60"/>
      <c r="Z325" s="235"/>
      <c r="AA325" s="236"/>
      <c r="AB325" s="237"/>
      <c r="AC325" s="237"/>
      <c r="AD325" s="237"/>
      <c r="AE325" s="237"/>
      <c r="AF325" s="237"/>
    </row>
    <row r="326" spans="24:32" x14ac:dyDescent="0.3">
      <c r="X326" s="237"/>
      <c r="Y326" s="60"/>
      <c r="Z326" s="235"/>
      <c r="AA326" s="236"/>
      <c r="AB326" s="237"/>
      <c r="AC326" s="237"/>
      <c r="AD326" s="237"/>
      <c r="AE326" s="237"/>
      <c r="AF326" s="237"/>
    </row>
    <row r="327" spans="24:32" x14ac:dyDescent="0.3">
      <c r="X327" s="237"/>
      <c r="Y327" s="60"/>
      <c r="Z327" s="235"/>
      <c r="AA327" s="236"/>
      <c r="AB327" s="237"/>
      <c r="AC327" s="237"/>
      <c r="AD327" s="237"/>
      <c r="AE327" s="237"/>
      <c r="AF327" s="237"/>
    </row>
    <row r="328" spans="24:32" x14ac:dyDescent="0.3">
      <c r="X328" s="237"/>
      <c r="Y328" s="60"/>
      <c r="Z328" s="235"/>
      <c r="AA328" s="236"/>
      <c r="AB328" s="237"/>
      <c r="AC328" s="237"/>
      <c r="AD328" s="237"/>
      <c r="AE328" s="237"/>
      <c r="AF328" s="237"/>
    </row>
    <row r="329" spans="24:32" x14ac:dyDescent="0.3">
      <c r="X329" s="237"/>
      <c r="Y329" s="60"/>
      <c r="Z329" s="235"/>
      <c r="AA329" s="236"/>
      <c r="AB329" s="237"/>
      <c r="AC329" s="237"/>
      <c r="AD329" s="237"/>
      <c r="AE329" s="237"/>
      <c r="AF329" s="237"/>
    </row>
    <row r="330" spans="24:32" x14ac:dyDescent="0.3">
      <c r="X330" s="237"/>
      <c r="Y330" s="60"/>
      <c r="Z330" s="235"/>
      <c r="AA330" s="236"/>
      <c r="AB330" s="237"/>
      <c r="AC330" s="237"/>
      <c r="AD330" s="237"/>
      <c r="AE330" s="237"/>
      <c r="AF330" s="237"/>
    </row>
    <row r="331" spans="24:32" x14ac:dyDescent="0.3">
      <c r="X331" s="237"/>
      <c r="Y331" s="60"/>
      <c r="Z331" s="235"/>
      <c r="AA331" s="236"/>
      <c r="AB331" s="237"/>
      <c r="AC331" s="237"/>
      <c r="AD331" s="237"/>
      <c r="AE331" s="237"/>
      <c r="AF331" s="237"/>
    </row>
    <row r="332" spans="24:32" x14ac:dyDescent="0.3">
      <c r="X332" s="237"/>
      <c r="Y332" s="60"/>
      <c r="Z332" s="235"/>
      <c r="AA332" s="236"/>
      <c r="AB332" s="237"/>
      <c r="AC332" s="237"/>
      <c r="AD332" s="237"/>
      <c r="AE332" s="237"/>
      <c r="AF332" s="237"/>
    </row>
    <row r="333" spans="24:32" x14ac:dyDescent="0.3">
      <c r="X333" s="237"/>
      <c r="Y333" s="60"/>
      <c r="Z333" s="235"/>
      <c r="AA333" s="236"/>
      <c r="AB333" s="237"/>
      <c r="AC333" s="237"/>
      <c r="AD333" s="237"/>
      <c r="AE333" s="237"/>
      <c r="AF333" s="237"/>
    </row>
    <row r="334" spans="24:32" x14ac:dyDescent="0.3">
      <c r="X334" s="237"/>
      <c r="Y334" s="60"/>
      <c r="Z334" s="235"/>
      <c r="AA334" s="236"/>
      <c r="AB334" s="237"/>
      <c r="AC334" s="237"/>
      <c r="AD334" s="237"/>
      <c r="AE334" s="237"/>
      <c r="AF334" s="237"/>
    </row>
    <row r="335" spans="24:32" x14ac:dyDescent="0.3">
      <c r="X335" s="237"/>
      <c r="Y335" s="60"/>
      <c r="Z335" s="235"/>
      <c r="AA335" s="236"/>
      <c r="AB335" s="237"/>
      <c r="AC335" s="237"/>
      <c r="AD335" s="237"/>
      <c r="AE335" s="237"/>
      <c r="AF335" s="237"/>
    </row>
    <row r="336" spans="24:32" x14ac:dyDescent="0.3">
      <c r="X336" s="237"/>
      <c r="Y336" s="60"/>
      <c r="Z336" s="235"/>
      <c r="AA336" s="236"/>
      <c r="AB336" s="237"/>
      <c r="AC336" s="237"/>
      <c r="AD336" s="237"/>
      <c r="AE336" s="237"/>
      <c r="AF336" s="237"/>
    </row>
    <row r="337" spans="24:32" x14ac:dyDescent="0.3">
      <c r="X337" s="237"/>
      <c r="Y337" s="60"/>
      <c r="Z337" s="235"/>
      <c r="AA337" s="236"/>
      <c r="AB337" s="237"/>
      <c r="AC337" s="237"/>
      <c r="AD337" s="237"/>
      <c r="AE337" s="237"/>
      <c r="AF337" s="237"/>
    </row>
    <row r="338" spans="24:32" x14ac:dyDescent="0.3">
      <c r="X338" s="237"/>
      <c r="Y338" s="60"/>
      <c r="Z338" s="235"/>
      <c r="AA338" s="236"/>
      <c r="AB338" s="237"/>
      <c r="AC338" s="237"/>
      <c r="AD338" s="237"/>
      <c r="AE338" s="237"/>
      <c r="AF338" s="237"/>
    </row>
    <row r="339" spans="24:32" x14ac:dyDescent="0.3">
      <c r="X339" s="237"/>
      <c r="Y339" s="60"/>
      <c r="Z339" s="235"/>
      <c r="AA339" s="236"/>
      <c r="AB339" s="237"/>
      <c r="AC339" s="237"/>
      <c r="AD339" s="237"/>
      <c r="AE339" s="237"/>
      <c r="AF339" s="237"/>
    </row>
    <row r="340" spans="24:32" x14ac:dyDescent="0.3">
      <c r="X340" s="237"/>
      <c r="Y340" s="60"/>
      <c r="Z340" s="235"/>
      <c r="AA340" s="236"/>
      <c r="AB340" s="237"/>
      <c r="AC340" s="237"/>
      <c r="AD340" s="237"/>
      <c r="AE340" s="237"/>
      <c r="AF340" s="237"/>
    </row>
    <row r="341" spans="24:32" x14ac:dyDescent="0.3">
      <c r="X341" s="237"/>
      <c r="Y341" s="60"/>
      <c r="Z341" s="235"/>
      <c r="AA341" s="236"/>
      <c r="AB341" s="237"/>
      <c r="AC341" s="237"/>
      <c r="AD341" s="237"/>
      <c r="AE341" s="237"/>
      <c r="AF341" s="237"/>
    </row>
    <row r="342" spans="24:32" x14ac:dyDescent="0.3">
      <c r="X342" s="237"/>
      <c r="Y342" s="60"/>
      <c r="Z342" s="235"/>
      <c r="AA342" s="236"/>
      <c r="AB342" s="237"/>
      <c r="AC342" s="237"/>
      <c r="AD342" s="237"/>
      <c r="AE342" s="237"/>
      <c r="AF342" s="237"/>
    </row>
    <row r="343" spans="24:32" x14ac:dyDescent="0.3">
      <c r="X343" s="237"/>
      <c r="Y343" s="60"/>
      <c r="Z343" s="235"/>
      <c r="AA343" s="236"/>
      <c r="AB343" s="237"/>
      <c r="AC343" s="237"/>
      <c r="AD343" s="237"/>
      <c r="AE343" s="237"/>
      <c r="AF343" s="237"/>
    </row>
    <row r="344" spans="24:32" x14ac:dyDescent="0.3">
      <c r="X344" s="237"/>
      <c r="Y344" s="60"/>
      <c r="Z344" s="235"/>
      <c r="AA344" s="236"/>
      <c r="AB344" s="237"/>
      <c r="AC344" s="237"/>
      <c r="AD344" s="237"/>
      <c r="AE344" s="237"/>
      <c r="AF344" s="237"/>
    </row>
    <row r="345" spans="24:32" x14ac:dyDescent="0.3">
      <c r="X345" s="237"/>
      <c r="Y345" s="60"/>
      <c r="Z345" s="235"/>
      <c r="AA345" s="236"/>
      <c r="AB345" s="237"/>
      <c r="AC345" s="237"/>
      <c r="AD345" s="237"/>
      <c r="AE345" s="237"/>
      <c r="AF345" s="237"/>
    </row>
    <row r="346" spans="24:32" x14ac:dyDescent="0.3">
      <c r="X346" s="237"/>
      <c r="Y346" s="60"/>
      <c r="Z346" s="235"/>
      <c r="AA346" s="236"/>
      <c r="AB346" s="237"/>
      <c r="AC346" s="237"/>
      <c r="AD346" s="237"/>
      <c r="AE346" s="237"/>
      <c r="AF346" s="237"/>
    </row>
    <row r="347" spans="24:32" x14ac:dyDescent="0.3">
      <c r="X347" s="237"/>
      <c r="Y347" s="60"/>
      <c r="Z347" s="235"/>
      <c r="AA347" s="236"/>
      <c r="AB347" s="237"/>
      <c r="AC347" s="237"/>
      <c r="AD347" s="237"/>
      <c r="AE347" s="237"/>
      <c r="AF347" s="237"/>
    </row>
    <row r="348" spans="24:32" x14ac:dyDescent="0.3">
      <c r="X348" s="237"/>
      <c r="Y348" s="60"/>
      <c r="Z348" s="235"/>
      <c r="AA348" s="236"/>
      <c r="AB348" s="237"/>
      <c r="AC348" s="237"/>
      <c r="AD348" s="237"/>
      <c r="AE348" s="237"/>
      <c r="AF348" s="237"/>
    </row>
    <row r="349" spans="24:32" x14ac:dyDescent="0.3">
      <c r="X349" s="237"/>
      <c r="Y349" s="60"/>
      <c r="Z349" s="235"/>
      <c r="AA349" s="236"/>
      <c r="AB349" s="237"/>
      <c r="AC349" s="237"/>
      <c r="AD349" s="237"/>
      <c r="AE349" s="237"/>
      <c r="AF349" s="237"/>
    </row>
    <row r="350" spans="24:32" x14ac:dyDescent="0.3">
      <c r="X350" s="237"/>
      <c r="Y350" s="60"/>
      <c r="Z350" s="235"/>
      <c r="AA350" s="236"/>
      <c r="AB350" s="237"/>
      <c r="AC350" s="237"/>
      <c r="AD350" s="237"/>
      <c r="AE350" s="237"/>
      <c r="AF350" s="237"/>
    </row>
    <row r="351" spans="24:32" x14ac:dyDescent="0.3">
      <c r="X351" s="237"/>
      <c r="Y351" s="60"/>
      <c r="Z351" s="235"/>
      <c r="AA351" s="236"/>
      <c r="AB351" s="237"/>
      <c r="AC351" s="237"/>
      <c r="AD351" s="237"/>
      <c r="AE351" s="237"/>
      <c r="AF351" s="237"/>
    </row>
    <row r="352" spans="24:32" x14ac:dyDescent="0.3">
      <c r="X352" s="237"/>
      <c r="Y352" s="60"/>
      <c r="Z352" s="235"/>
      <c r="AA352" s="236"/>
      <c r="AB352" s="237"/>
      <c r="AC352" s="237"/>
      <c r="AD352" s="237"/>
      <c r="AE352" s="237"/>
      <c r="AF352" s="237"/>
    </row>
    <row r="353" spans="24:32" x14ac:dyDescent="0.3">
      <c r="X353" s="237"/>
      <c r="Y353" s="60"/>
      <c r="Z353" s="235"/>
      <c r="AA353" s="236"/>
      <c r="AB353" s="237"/>
      <c r="AC353" s="237"/>
      <c r="AD353" s="237"/>
      <c r="AE353" s="237"/>
      <c r="AF353" s="237"/>
    </row>
    <row r="354" spans="24:32" x14ac:dyDescent="0.3">
      <c r="X354" s="237"/>
      <c r="Y354" s="60"/>
      <c r="Z354" s="235"/>
      <c r="AA354" s="236"/>
      <c r="AB354" s="237"/>
      <c r="AC354" s="237"/>
      <c r="AD354" s="237"/>
      <c r="AE354" s="237"/>
      <c r="AF354" s="237"/>
    </row>
    <row r="355" spans="24:32" x14ac:dyDescent="0.3">
      <c r="X355" s="237"/>
      <c r="Y355" s="60"/>
      <c r="Z355" s="235"/>
      <c r="AA355" s="236"/>
      <c r="AB355" s="237"/>
      <c r="AC355" s="237"/>
      <c r="AD355" s="237"/>
      <c r="AE355" s="237"/>
      <c r="AF355" s="237"/>
    </row>
    <row r="356" spans="24:32" x14ac:dyDescent="0.3">
      <c r="X356" s="237"/>
      <c r="Y356" s="60"/>
      <c r="Z356" s="235"/>
      <c r="AA356" s="236"/>
      <c r="AB356" s="237"/>
      <c r="AC356" s="237"/>
      <c r="AD356" s="237"/>
      <c r="AE356" s="237"/>
      <c r="AF356" s="237"/>
    </row>
    <row r="357" spans="24:32" x14ac:dyDescent="0.3">
      <c r="X357" s="237"/>
      <c r="Y357" s="60"/>
      <c r="Z357" s="235"/>
      <c r="AA357" s="236"/>
      <c r="AB357" s="237"/>
      <c r="AC357" s="237"/>
      <c r="AD357" s="237"/>
      <c r="AE357" s="237"/>
      <c r="AF357" s="237"/>
    </row>
    <row r="358" spans="24:32" x14ac:dyDescent="0.3">
      <c r="X358" s="237"/>
      <c r="Y358" s="60"/>
      <c r="Z358" s="235"/>
      <c r="AA358" s="236"/>
      <c r="AB358" s="237"/>
      <c r="AC358" s="237"/>
      <c r="AD358" s="237"/>
      <c r="AE358" s="237"/>
      <c r="AF358" s="237"/>
    </row>
    <row r="359" spans="24:32" x14ac:dyDescent="0.3">
      <c r="X359" s="237"/>
      <c r="Y359" s="60"/>
      <c r="Z359" s="235"/>
      <c r="AA359" s="236"/>
      <c r="AB359" s="237"/>
      <c r="AC359" s="237"/>
      <c r="AD359" s="237"/>
      <c r="AE359" s="237"/>
      <c r="AF359" s="237"/>
    </row>
    <row r="360" spans="24:32" x14ac:dyDescent="0.3">
      <c r="X360" s="237"/>
      <c r="Y360" s="60"/>
      <c r="Z360" s="235"/>
      <c r="AA360" s="236"/>
      <c r="AB360" s="237"/>
      <c r="AC360" s="237"/>
      <c r="AD360" s="237"/>
      <c r="AE360" s="237"/>
      <c r="AF360" s="237"/>
    </row>
    <row r="361" spans="24:32" x14ac:dyDescent="0.3">
      <c r="X361" s="237"/>
      <c r="Y361" s="60"/>
      <c r="Z361" s="235"/>
      <c r="AA361" s="236"/>
      <c r="AB361" s="237"/>
      <c r="AC361" s="237"/>
      <c r="AD361" s="237"/>
      <c r="AE361" s="237"/>
      <c r="AF361" s="237"/>
    </row>
    <row r="362" spans="24:32" x14ac:dyDescent="0.3">
      <c r="X362" s="237"/>
      <c r="Y362" s="60"/>
      <c r="Z362" s="235"/>
      <c r="AA362" s="236"/>
      <c r="AB362" s="237"/>
      <c r="AC362" s="237"/>
      <c r="AD362" s="237"/>
      <c r="AE362" s="237"/>
      <c r="AF362" s="237"/>
    </row>
    <row r="363" spans="24:32" x14ac:dyDescent="0.3">
      <c r="X363" s="237"/>
      <c r="Y363" s="60"/>
      <c r="Z363" s="235"/>
      <c r="AA363" s="236"/>
      <c r="AB363" s="237"/>
      <c r="AC363" s="237"/>
      <c r="AD363" s="237"/>
      <c r="AE363" s="237"/>
      <c r="AF363" s="237"/>
    </row>
    <row r="364" spans="24:32" x14ac:dyDescent="0.3">
      <c r="X364" s="237"/>
      <c r="Y364" s="60"/>
      <c r="Z364" s="235"/>
      <c r="AA364" s="236"/>
      <c r="AB364" s="237"/>
      <c r="AC364" s="237"/>
      <c r="AD364" s="237"/>
      <c r="AE364" s="237"/>
      <c r="AF364" s="237"/>
    </row>
    <row r="365" spans="24:32" x14ac:dyDescent="0.3">
      <c r="X365" s="237"/>
      <c r="Y365" s="60"/>
      <c r="Z365" s="235"/>
      <c r="AA365" s="236"/>
      <c r="AB365" s="237"/>
      <c r="AC365" s="237"/>
      <c r="AD365" s="237"/>
      <c r="AE365" s="237"/>
      <c r="AF365" s="237"/>
    </row>
    <row r="366" spans="24:32" x14ac:dyDescent="0.3">
      <c r="X366" s="237"/>
      <c r="Y366" s="60"/>
      <c r="Z366" s="235"/>
      <c r="AA366" s="236"/>
      <c r="AB366" s="237"/>
      <c r="AC366" s="237"/>
      <c r="AD366" s="237"/>
      <c r="AE366" s="237"/>
      <c r="AF366" s="237"/>
    </row>
    <row r="367" spans="24:32" x14ac:dyDescent="0.3">
      <c r="X367" s="237"/>
      <c r="Y367" s="60"/>
      <c r="Z367" s="235"/>
      <c r="AA367" s="236"/>
      <c r="AB367" s="237"/>
      <c r="AC367" s="237"/>
      <c r="AD367" s="237"/>
      <c r="AE367" s="237"/>
      <c r="AF367" s="237"/>
    </row>
    <row r="368" spans="24:32" x14ac:dyDescent="0.3">
      <c r="X368" s="237"/>
      <c r="Y368" s="60"/>
      <c r="Z368" s="235"/>
      <c r="AA368" s="236"/>
      <c r="AB368" s="237"/>
      <c r="AC368" s="237"/>
      <c r="AD368" s="237"/>
      <c r="AE368" s="237"/>
      <c r="AF368" s="237"/>
    </row>
    <row r="369" spans="24:32" x14ac:dyDescent="0.3">
      <c r="X369" s="237"/>
      <c r="Y369" s="60"/>
      <c r="Z369" s="235"/>
      <c r="AA369" s="236"/>
      <c r="AB369" s="237"/>
      <c r="AC369" s="237"/>
      <c r="AD369" s="237"/>
      <c r="AE369" s="237"/>
      <c r="AF369" s="237"/>
    </row>
    <row r="370" spans="24:32" x14ac:dyDescent="0.3">
      <c r="X370" s="237"/>
      <c r="Y370" s="60"/>
      <c r="Z370" s="235"/>
      <c r="AA370" s="236"/>
      <c r="AB370" s="237"/>
      <c r="AC370" s="237"/>
      <c r="AD370" s="237"/>
      <c r="AE370" s="237"/>
      <c r="AF370" s="237"/>
    </row>
    <row r="371" spans="24:32" x14ac:dyDescent="0.3">
      <c r="X371" s="237"/>
      <c r="Y371" s="60"/>
      <c r="Z371" s="235"/>
      <c r="AA371" s="236"/>
      <c r="AB371" s="237"/>
      <c r="AC371" s="237"/>
      <c r="AD371" s="237"/>
      <c r="AE371" s="237"/>
      <c r="AF371" s="237"/>
    </row>
    <row r="372" spans="24:32" x14ac:dyDescent="0.3">
      <c r="X372" s="237"/>
      <c r="Y372" s="60"/>
      <c r="Z372" s="235"/>
      <c r="AA372" s="236"/>
      <c r="AB372" s="237"/>
      <c r="AC372" s="237"/>
      <c r="AD372" s="237"/>
      <c r="AE372" s="237"/>
      <c r="AF372" s="237"/>
    </row>
    <row r="373" spans="24:32" x14ac:dyDescent="0.3">
      <c r="X373" s="237"/>
      <c r="Y373" s="60"/>
      <c r="Z373" s="235"/>
      <c r="AA373" s="236"/>
      <c r="AB373" s="237"/>
      <c r="AC373" s="237"/>
      <c r="AD373" s="237"/>
      <c r="AE373" s="237"/>
      <c r="AF373" s="237"/>
    </row>
    <row r="374" spans="24:32" x14ac:dyDescent="0.3">
      <c r="X374" s="237"/>
      <c r="Y374" s="60"/>
      <c r="Z374" s="235"/>
      <c r="AA374" s="236"/>
      <c r="AB374" s="237"/>
      <c r="AC374" s="237"/>
      <c r="AD374" s="237"/>
      <c r="AE374" s="237"/>
      <c r="AF374" s="237"/>
    </row>
    <row r="375" spans="24:32" x14ac:dyDescent="0.3">
      <c r="X375" s="237"/>
      <c r="Y375" s="60"/>
      <c r="Z375" s="235"/>
      <c r="AA375" s="236"/>
      <c r="AB375" s="237"/>
      <c r="AC375" s="237"/>
      <c r="AD375" s="237"/>
      <c r="AE375" s="237"/>
      <c r="AF375" s="237"/>
    </row>
    <row r="376" spans="24:32" x14ac:dyDescent="0.3">
      <c r="X376" s="237"/>
      <c r="Y376" s="60"/>
      <c r="Z376" s="235"/>
      <c r="AA376" s="236"/>
      <c r="AB376" s="237"/>
      <c r="AC376" s="237"/>
      <c r="AD376" s="237"/>
      <c r="AE376" s="237"/>
      <c r="AF376" s="237"/>
    </row>
    <row r="377" spans="24:32" x14ac:dyDescent="0.3">
      <c r="X377" s="237"/>
      <c r="Y377" s="60"/>
      <c r="Z377" s="235"/>
      <c r="AA377" s="236"/>
      <c r="AB377" s="237"/>
      <c r="AC377" s="237"/>
      <c r="AD377" s="237"/>
      <c r="AE377" s="237"/>
      <c r="AF377" s="237"/>
    </row>
    <row r="378" spans="24:32" x14ac:dyDescent="0.3">
      <c r="X378" s="237"/>
      <c r="Y378" s="60"/>
      <c r="Z378" s="235"/>
      <c r="AA378" s="236"/>
      <c r="AB378" s="237"/>
      <c r="AC378" s="237"/>
      <c r="AD378" s="237"/>
      <c r="AE378" s="237"/>
      <c r="AF378" s="237"/>
    </row>
    <row r="379" spans="24:32" x14ac:dyDescent="0.3">
      <c r="X379" s="237"/>
      <c r="Y379" s="60"/>
      <c r="Z379" s="235"/>
      <c r="AA379" s="236"/>
      <c r="AB379" s="237"/>
      <c r="AC379" s="237"/>
      <c r="AD379" s="237"/>
      <c r="AE379" s="237"/>
      <c r="AF379" s="237"/>
    </row>
    <row r="380" spans="24:32" x14ac:dyDescent="0.3">
      <c r="X380" s="237"/>
      <c r="Y380" s="60"/>
      <c r="Z380" s="235"/>
      <c r="AA380" s="236"/>
      <c r="AB380" s="237"/>
      <c r="AC380" s="237"/>
      <c r="AD380" s="237"/>
      <c r="AE380" s="237"/>
      <c r="AF380" s="237"/>
    </row>
    <row r="381" spans="24:32" x14ac:dyDescent="0.3">
      <c r="X381" s="237"/>
      <c r="Y381" s="60"/>
      <c r="Z381" s="235"/>
      <c r="AA381" s="236"/>
      <c r="AB381" s="237"/>
      <c r="AC381" s="237"/>
      <c r="AD381" s="237"/>
      <c r="AE381" s="237"/>
      <c r="AF381" s="237"/>
    </row>
    <row r="382" spans="24:32" x14ac:dyDescent="0.3">
      <c r="X382" s="237"/>
      <c r="Y382" s="60"/>
      <c r="Z382" s="235"/>
      <c r="AA382" s="236"/>
      <c r="AB382" s="237"/>
      <c r="AC382" s="237"/>
      <c r="AD382" s="237"/>
      <c r="AE382" s="237"/>
      <c r="AF382" s="237"/>
    </row>
    <row r="383" spans="24:32" x14ac:dyDescent="0.3">
      <c r="X383" s="237"/>
      <c r="Y383" s="60"/>
      <c r="Z383" s="235"/>
      <c r="AA383" s="236"/>
      <c r="AB383" s="237"/>
      <c r="AC383" s="237"/>
      <c r="AD383" s="237"/>
      <c r="AE383" s="237"/>
      <c r="AF383" s="237"/>
    </row>
    <row r="384" spans="24:32" x14ac:dyDescent="0.3">
      <c r="X384" s="237"/>
      <c r="Y384" s="60"/>
      <c r="Z384" s="235"/>
      <c r="AA384" s="236"/>
      <c r="AB384" s="237"/>
      <c r="AC384" s="237"/>
      <c r="AD384" s="237"/>
      <c r="AE384" s="237"/>
      <c r="AF384" s="237"/>
    </row>
    <row r="385" spans="24:32" x14ac:dyDescent="0.3">
      <c r="X385" s="237"/>
      <c r="Y385" s="60"/>
      <c r="Z385" s="235"/>
      <c r="AA385" s="236"/>
      <c r="AB385" s="237"/>
      <c r="AC385" s="237"/>
      <c r="AD385" s="237"/>
      <c r="AE385" s="237"/>
      <c r="AF385" s="237"/>
    </row>
    <row r="386" spans="24:32" x14ac:dyDescent="0.3">
      <c r="X386" s="237"/>
      <c r="Y386" s="60"/>
      <c r="Z386" s="235"/>
      <c r="AA386" s="236"/>
      <c r="AB386" s="237"/>
      <c r="AC386" s="237"/>
      <c r="AD386" s="237"/>
      <c r="AE386" s="237"/>
      <c r="AF386" s="237"/>
    </row>
    <row r="387" spans="24:32" x14ac:dyDescent="0.3">
      <c r="X387" s="237"/>
      <c r="Y387" s="60"/>
      <c r="Z387" s="235"/>
      <c r="AA387" s="236"/>
      <c r="AB387" s="237"/>
      <c r="AC387" s="237"/>
      <c r="AD387" s="237"/>
      <c r="AE387" s="237"/>
      <c r="AF387" s="237"/>
    </row>
    <row r="388" spans="24:32" x14ac:dyDescent="0.3">
      <c r="X388" s="237"/>
      <c r="Y388" s="60"/>
      <c r="Z388" s="235"/>
      <c r="AA388" s="236"/>
      <c r="AB388" s="237"/>
      <c r="AC388" s="237"/>
      <c r="AD388" s="237"/>
      <c r="AE388" s="237"/>
      <c r="AF388" s="237"/>
    </row>
    <row r="389" spans="24:32" x14ac:dyDescent="0.3">
      <c r="X389" s="237"/>
      <c r="Y389" s="60"/>
      <c r="Z389" s="235"/>
      <c r="AA389" s="236"/>
      <c r="AB389" s="237"/>
      <c r="AC389" s="237"/>
      <c r="AD389" s="237"/>
      <c r="AE389" s="237"/>
      <c r="AF389" s="237"/>
    </row>
    <row r="390" spans="24:32" x14ac:dyDescent="0.3">
      <c r="X390" s="237"/>
      <c r="Y390" s="60"/>
      <c r="Z390" s="235"/>
      <c r="AA390" s="236"/>
      <c r="AB390" s="237"/>
      <c r="AC390" s="237"/>
      <c r="AD390" s="237"/>
      <c r="AE390" s="237"/>
      <c r="AF390" s="237"/>
    </row>
    <row r="391" spans="24:32" x14ac:dyDescent="0.3">
      <c r="X391" s="237"/>
      <c r="Y391" s="60"/>
      <c r="Z391" s="235"/>
      <c r="AA391" s="236"/>
      <c r="AB391" s="237"/>
      <c r="AC391" s="237"/>
      <c r="AD391" s="237"/>
      <c r="AE391" s="237"/>
      <c r="AF391" s="237"/>
    </row>
    <row r="392" spans="24:32" x14ac:dyDescent="0.3">
      <c r="X392" s="237"/>
      <c r="Y392" s="60"/>
      <c r="Z392" s="235"/>
      <c r="AA392" s="236"/>
      <c r="AB392" s="237"/>
      <c r="AC392" s="237"/>
      <c r="AD392" s="237"/>
      <c r="AE392" s="237"/>
      <c r="AF392" s="237"/>
    </row>
    <row r="393" spans="24:32" x14ac:dyDescent="0.3">
      <c r="X393" s="237"/>
      <c r="Y393" s="60"/>
      <c r="Z393" s="235"/>
      <c r="AA393" s="236"/>
      <c r="AB393" s="237"/>
      <c r="AC393" s="237"/>
      <c r="AD393" s="237"/>
      <c r="AE393" s="237"/>
      <c r="AF393" s="237"/>
    </row>
    <row r="394" spans="24:32" x14ac:dyDescent="0.3">
      <c r="X394" s="237"/>
      <c r="Y394" s="60"/>
      <c r="Z394" s="235"/>
      <c r="AA394" s="236"/>
      <c r="AB394" s="237"/>
      <c r="AC394" s="237"/>
      <c r="AD394" s="237"/>
      <c r="AE394" s="237"/>
      <c r="AF394" s="237"/>
    </row>
    <row r="395" spans="24:32" x14ac:dyDescent="0.3">
      <c r="X395" s="237"/>
      <c r="Y395" s="60"/>
      <c r="Z395" s="235"/>
      <c r="AA395" s="236"/>
      <c r="AB395" s="237"/>
      <c r="AC395" s="237"/>
      <c r="AD395" s="237"/>
      <c r="AE395" s="237"/>
      <c r="AF395" s="237"/>
    </row>
    <row r="396" spans="24:32" x14ac:dyDescent="0.3">
      <c r="X396" s="237"/>
      <c r="Y396" s="60"/>
      <c r="Z396" s="235"/>
      <c r="AA396" s="236"/>
      <c r="AB396" s="237"/>
      <c r="AC396" s="237"/>
      <c r="AD396" s="237"/>
      <c r="AE396" s="237"/>
      <c r="AF396" s="237"/>
    </row>
    <row r="397" spans="24:32" x14ac:dyDescent="0.3">
      <c r="X397" s="237"/>
      <c r="Y397" s="60"/>
      <c r="Z397" s="235"/>
      <c r="AA397" s="236"/>
      <c r="AB397" s="237"/>
      <c r="AC397" s="237"/>
      <c r="AD397" s="237"/>
      <c r="AE397" s="237"/>
      <c r="AF397" s="237"/>
    </row>
    <row r="398" spans="24:32" x14ac:dyDescent="0.3">
      <c r="X398" s="237"/>
      <c r="Y398" s="60"/>
      <c r="Z398" s="235"/>
      <c r="AA398" s="236"/>
      <c r="AB398" s="237"/>
      <c r="AC398" s="237"/>
      <c r="AD398" s="237"/>
      <c r="AE398" s="237"/>
      <c r="AF398" s="237"/>
    </row>
    <row r="399" spans="24:32" x14ac:dyDescent="0.3">
      <c r="X399" s="237"/>
      <c r="Y399" s="60"/>
      <c r="Z399" s="235"/>
      <c r="AA399" s="236"/>
      <c r="AB399" s="237"/>
      <c r="AC399" s="237"/>
      <c r="AD399" s="237"/>
      <c r="AE399" s="237"/>
      <c r="AF399" s="237"/>
    </row>
    <row r="400" spans="24:32" x14ac:dyDescent="0.3">
      <c r="X400" s="237"/>
      <c r="Y400" s="60"/>
      <c r="Z400" s="235"/>
      <c r="AA400" s="236"/>
      <c r="AB400" s="237"/>
      <c r="AC400" s="237"/>
      <c r="AD400" s="237"/>
      <c r="AE400" s="237"/>
      <c r="AF400" s="237"/>
    </row>
    <row r="401" spans="24:32" x14ac:dyDescent="0.3">
      <c r="X401" s="237"/>
      <c r="Y401" s="60"/>
      <c r="Z401" s="235"/>
      <c r="AA401" s="236"/>
      <c r="AB401" s="237"/>
      <c r="AC401" s="237"/>
      <c r="AD401" s="237"/>
      <c r="AE401" s="237"/>
      <c r="AF401" s="237"/>
    </row>
    <row r="402" spans="24:32" x14ac:dyDescent="0.3">
      <c r="X402" s="237"/>
      <c r="Y402" s="60"/>
      <c r="Z402" s="235"/>
      <c r="AA402" s="236"/>
      <c r="AB402" s="237"/>
      <c r="AC402" s="237"/>
      <c r="AD402" s="237"/>
      <c r="AE402" s="237"/>
      <c r="AF402" s="237"/>
    </row>
    <row r="403" spans="24:32" x14ac:dyDescent="0.3">
      <c r="X403" s="237"/>
      <c r="Y403" s="60"/>
      <c r="Z403" s="235"/>
      <c r="AA403" s="236"/>
      <c r="AB403" s="237"/>
      <c r="AC403" s="237"/>
      <c r="AD403" s="237"/>
      <c r="AE403" s="237"/>
      <c r="AF403" s="237"/>
    </row>
    <row r="404" spans="24:32" x14ac:dyDescent="0.3">
      <c r="X404" s="237"/>
      <c r="Y404" s="60"/>
      <c r="Z404" s="235"/>
      <c r="AA404" s="236"/>
      <c r="AB404" s="237"/>
      <c r="AC404" s="237"/>
      <c r="AD404" s="237"/>
      <c r="AE404" s="237"/>
      <c r="AF404" s="237"/>
    </row>
    <row r="405" spans="24:32" x14ac:dyDescent="0.3">
      <c r="X405" s="237"/>
      <c r="Y405" s="60"/>
      <c r="Z405" s="235"/>
      <c r="AA405" s="236"/>
      <c r="AB405" s="237"/>
      <c r="AC405" s="237"/>
      <c r="AD405" s="237"/>
      <c r="AE405" s="237"/>
      <c r="AF405" s="237"/>
    </row>
    <row r="406" spans="24:32" x14ac:dyDescent="0.3">
      <c r="X406" s="237"/>
      <c r="Y406" s="60"/>
      <c r="Z406" s="235"/>
      <c r="AA406" s="236"/>
      <c r="AB406" s="237"/>
      <c r="AC406" s="237"/>
      <c r="AD406" s="237"/>
      <c r="AE406" s="237"/>
      <c r="AF406" s="237"/>
    </row>
    <row r="407" spans="24:32" x14ac:dyDescent="0.3">
      <c r="X407" s="237"/>
      <c r="Y407" s="60"/>
      <c r="Z407" s="235"/>
      <c r="AA407" s="236"/>
      <c r="AB407" s="237"/>
      <c r="AC407" s="237"/>
      <c r="AD407" s="237"/>
      <c r="AE407" s="237"/>
      <c r="AF407" s="237"/>
    </row>
    <row r="408" spans="24:32" x14ac:dyDescent="0.3">
      <c r="X408" s="237"/>
      <c r="Y408" s="60"/>
      <c r="Z408" s="235"/>
      <c r="AA408" s="236"/>
      <c r="AB408" s="237"/>
      <c r="AC408" s="237"/>
      <c r="AD408" s="237"/>
      <c r="AE408" s="237"/>
      <c r="AF408" s="237"/>
    </row>
    <row r="409" spans="24:32" x14ac:dyDescent="0.3">
      <c r="X409" s="237"/>
      <c r="Y409" s="60"/>
      <c r="Z409" s="235"/>
      <c r="AA409" s="236"/>
      <c r="AB409" s="237"/>
      <c r="AC409" s="237"/>
      <c r="AD409" s="237"/>
      <c r="AE409" s="237"/>
      <c r="AF409" s="237"/>
    </row>
    <row r="410" spans="24:32" x14ac:dyDescent="0.3">
      <c r="X410" s="237"/>
      <c r="Y410" s="60"/>
      <c r="Z410" s="235"/>
      <c r="AA410" s="236"/>
      <c r="AB410" s="237"/>
      <c r="AC410" s="237"/>
      <c r="AD410" s="237"/>
      <c r="AE410" s="237"/>
      <c r="AF410" s="237"/>
    </row>
    <row r="411" spans="24:32" x14ac:dyDescent="0.3">
      <c r="X411" s="237"/>
      <c r="Y411" s="60"/>
      <c r="Z411" s="235"/>
      <c r="AA411" s="236"/>
      <c r="AB411" s="237"/>
      <c r="AC411" s="237"/>
      <c r="AD411" s="237"/>
      <c r="AE411" s="237"/>
      <c r="AF411" s="237"/>
    </row>
    <row r="412" spans="24:32" x14ac:dyDescent="0.3">
      <c r="X412" s="237"/>
      <c r="Y412" s="60"/>
      <c r="Z412" s="235"/>
      <c r="AA412" s="236"/>
      <c r="AB412" s="237"/>
      <c r="AC412" s="237"/>
      <c r="AD412" s="237"/>
      <c r="AE412" s="237"/>
      <c r="AF412" s="237"/>
    </row>
    <row r="413" spans="24:32" x14ac:dyDescent="0.3">
      <c r="X413" s="237"/>
      <c r="Y413" s="60"/>
      <c r="Z413" s="235"/>
      <c r="AA413" s="236"/>
      <c r="AB413" s="237"/>
      <c r="AC413" s="237"/>
      <c r="AD413" s="237"/>
      <c r="AE413" s="237"/>
      <c r="AF413" s="237"/>
    </row>
    <row r="414" spans="24:32" x14ac:dyDescent="0.3">
      <c r="X414" s="237"/>
      <c r="Y414" s="60"/>
      <c r="Z414" s="235"/>
      <c r="AA414" s="236"/>
      <c r="AB414" s="237"/>
      <c r="AC414" s="237"/>
      <c r="AD414" s="237"/>
      <c r="AE414" s="237"/>
      <c r="AF414" s="237"/>
    </row>
    <row r="415" spans="24:32" x14ac:dyDescent="0.3">
      <c r="X415" s="237"/>
      <c r="Y415" s="60"/>
      <c r="Z415" s="235"/>
      <c r="AA415" s="236"/>
      <c r="AB415" s="237"/>
      <c r="AC415" s="237"/>
      <c r="AD415" s="237"/>
      <c r="AE415" s="237"/>
      <c r="AF415" s="237"/>
    </row>
    <row r="416" spans="24:32" x14ac:dyDescent="0.3">
      <c r="X416" s="237"/>
      <c r="Y416" s="60"/>
      <c r="Z416" s="235"/>
      <c r="AA416" s="236"/>
      <c r="AB416" s="237"/>
      <c r="AC416" s="237"/>
      <c r="AD416" s="237"/>
      <c r="AE416" s="237"/>
      <c r="AF416" s="237"/>
    </row>
    <row r="417" spans="24:32" x14ac:dyDescent="0.3">
      <c r="X417" s="237"/>
      <c r="Y417" s="60"/>
      <c r="Z417" s="235"/>
      <c r="AA417" s="236"/>
      <c r="AB417" s="237"/>
      <c r="AC417" s="237"/>
      <c r="AD417" s="237"/>
      <c r="AE417" s="237"/>
      <c r="AF417" s="237"/>
    </row>
    <row r="418" spans="24:32" x14ac:dyDescent="0.3">
      <c r="X418" s="237"/>
      <c r="Y418" s="60"/>
      <c r="Z418" s="235"/>
      <c r="AA418" s="236"/>
      <c r="AB418" s="237"/>
      <c r="AC418" s="237"/>
      <c r="AD418" s="237"/>
      <c r="AE418" s="237"/>
      <c r="AF418" s="237"/>
    </row>
    <row r="419" spans="24:32" x14ac:dyDescent="0.3">
      <c r="X419" s="237"/>
      <c r="Y419" s="60"/>
      <c r="Z419" s="235"/>
      <c r="AA419" s="236"/>
      <c r="AB419" s="237"/>
      <c r="AC419" s="237"/>
      <c r="AD419" s="237"/>
      <c r="AE419" s="237"/>
      <c r="AF419" s="237"/>
    </row>
    <row r="420" spans="24:32" x14ac:dyDescent="0.3">
      <c r="X420" s="237"/>
      <c r="Y420" s="60"/>
      <c r="Z420" s="235"/>
      <c r="AA420" s="236"/>
      <c r="AB420" s="237"/>
      <c r="AC420" s="237"/>
      <c r="AD420" s="237"/>
      <c r="AE420" s="237"/>
      <c r="AF420" s="237"/>
    </row>
    <row r="421" spans="24:32" x14ac:dyDescent="0.3">
      <c r="X421" s="237"/>
      <c r="Y421" s="60"/>
      <c r="Z421" s="235"/>
      <c r="AA421" s="236"/>
      <c r="AB421" s="237"/>
      <c r="AC421" s="237"/>
      <c r="AD421" s="237"/>
      <c r="AE421" s="237"/>
      <c r="AF421" s="237"/>
    </row>
    <row r="422" spans="24:32" x14ac:dyDescent="0.3">
      <c r="X422" s="237"/>
      <c r="Y422" s="60"/>
      <c r="Z422" s="235"/>
      <c r="AA422" s="236"/>
      <c r="AB422" s="237"/>
      <c r="AC422" s="237"/>
      <c r="AD422" s="237"/>
      <c r="AE422" s="237"/>
      <c r="AF422" s="237"/>
    </row>
    <row r="423" spans="24:32" x14ac:dyDescent="0.3">
      <c r="X423" s="237"/>
      <c r="Y423" s="60"/>
      <c r="Z423" s="235"/>
      <c r="AA423" s="236"/>
      <c r="AB423" s="237"/>
      <c r="AC423" s="237"/>
      <c r="AD423" s="237"/>
      <c r="AE423" s="237"/>
      <c r="AF423" s="237"/>
    </row>
    <row r="424" spans="24:32" x14ac:dyDescent="0.3">
      <c r="X424" s="237"/>
      <c r="Y424" s="60"/>
      <c r="Z424" s="235"/>
      <c r="AA424" s="236"/>
      <c r="AB424" s="237"/>
      <c r="AC424" s="237"/>
      <c r="AD424" s="237"/>
      <c r="AE424" s="237"/>
      <c r="AF424" s="237"/>
    </row>
    <row r="425" spans="24:32" x14ac:dyDescent="0.3">
      <c r="X425" s="237"/>
      <c r="Y425" s="60"/>
      <c r="Z425" s="235"/>
      <c r="AA425" s="236"/>
      <c r="AB425" s="237"/>
      <c r="AC425" s="237"/>
      <c r="AD425" s="237"/>
      <c r="AE425" s="237"/>
      <c r="AF425" s="237"/>
    </row>
    <row r="426" spans="24:32" x14ac:dyDescent="0.3">
      <c r="X426" s="237"/>
      <c r="Y426" s="60"/>
      <c r="Z426" s="235"/>
      <c r="AA426" s="236"/>
      <c r="AB426" s="237"/>
      <c r="AC426" s="237"/>
      <c r="AD426" s="237"/>
      <c r="AE426" s="237"/>
      <c r="AF426" s="237"/>
    </row>
    <row r="427" spans="24:32" x14ac:dyDescent="0.3">
      <c r="X427" s="237"/>
      <c r="Y427" s="60"/>
      <c r="Z427" s="235"/>
      <c r="AA427" s="236"/>
      <c r="AB427" s="237"/>
      <c r="AC427" s="237"/>
      <c r="AD427" s="237"/>
      <c r="AE427" s="237"/>
      <c r="AF427" s="237"/>
    </row>
    <row r="428" spans="24:32" x14ac:dyDescent="0.3">
      <c r="X428" s="237"/>
      <c r="Y428" s="60"/>
      <c r="Z428" s="235"/>
      <c r="AA428" s="236"/>
      <c r="AB428" s="237"/>
      <c r="AC428" s="237"/>
      <c r="AD428" s="237"/>
      <c r="AE428" s="237"/>
      <c r="AF428" s="237"/>
    </row>
    <row r="429" spans="24:32" x14ac:dyDescent="0.3">
      <c r="X429" s="237"/>
      <c r="Y429" s="60"/>
      <c r="Z429" s="235"/>
      <c r="AA429" s="236"/>
      <c r="AB429" s="237"/>
      <c r="AC429" s="237"/>
      <c r="AD429" s="237"/>
      <c r="AE429" s="237"/>
      <c r="AF429" s="237"/>
    </row>
    <row r="430" spans="24:32" x14ac:dyDescent="0.3">
      <c r="X430" s="237"/>
      <c r="Y430" s="60"/>
      <c r="Z430" s="235"/>
      <c r="AA430" s="236"/>
      <c r="AB430" s="237"/>
      <c r="AC430" s="237"/>
      <c r="AD430" s="237"/>
      <c r="AE430" s="237"/>
      <c r="AF430" s="237"/>
    </row>
    <row r="431" spans="24:32" x14ac:dyDescent="0.3">
      <c r="X431" s="237"/>
      <c r="Y431" s="60"/>
      <c r="Z431" s="235"/>
      <c r="AA431" s="236"/>
      <c r="AB431" s="237"/>
      <c r="AC431" s="237"/>
      <c r="AD431" s="237"/>
      <c r="AE431" s="237"/>
      <c r="AF431" s="237"/>
    </row>
    <row r="432" spans="24:32" x14ac:dyDescent="0.3">
      <c r="X432" s="237"/>
      <c r="Y432" s="60"/>
      <c r="Z432" s="235"/>
      <c r="AA432" s="236"/>
      <c r="AB432" s="237"/>
      <c r="AC432" s="237"/>
      <c r="AD432" s="237"/>
      <c r="AE432" s="237"/>
      <c r="AF432" s="237"/>
    </row>
    <row r="433" spans="24:32" x14ac:dyDescent="0.3">
      <c r="X433" s="237"/>
      <c r="Y433" s="60"/>
      <c r="Z433" s="235"/>
      <c r="AA433" s="236"/>
      <c r="AB433" s="237"/>
      <c r="AC433" s="237"/>
      <c r="AD433" s="237"/>
      <c r="AE433" s="237"/>
      <c r="AF433" s="237"/>
    </row>
    <row r="434" spans="24:32" x14ac:dyDescent="0.3">
      <c r="X434" s="237"/>
      <c r="Y434" s="60"/>
      <c r="Z434" s="235"/>
      <c r="AA434" s="236"/>
      <c r="AB434" s="237"/>
      <c r="AC434" s="237"/>
      <c r="AD434" s="237"/>
      <c r="AE434" s="237"/>
      <c r="AF434" s="237"/>
    </row>
    <row r="435" spans="24:32" x14ac:dyDescent="0.3">
      <c r="X435" s="237"/>
      <c r="Y435" s="60"/>
      <c r="Z435" s="235"/>
      <c r="AA435" s="236"/>
      <c r="AB435" s="237"/>
      <c r="AC435" s="237"/>
      <c r="AD435" s="237"/>
      <c r="AE435" s="237"/>
      <c r="AF435" s="237"/>
    </row>
    <row r="436" spans="24:32" x14ac:dyDescent="0.3">
      <c r="X436" s="237"/>
      <c r="Y436" s="60"/>
      <c r="Z436" s="235"/>
      <c r="AA436" s="236"/>
      <c r="AB436" s="237"/>
      <c r="AC436" s="237"/>
      <c r="AD436" s="237"/>
      <c r="AE436" s="237"/>
      <c r="AF436" s="237"/>
    </row>
    <row r="437" spans="24:32" x14ac:dyDescent="0.3">
      <c r="X437" s="237"/>
      <c r="Y437" s="60"/>
      <c r="Z437" s="235"/>
      <c r="AA437" s="236"/>
      <c r="AB437" s="237"/>
      <c r="AC437" s="237"/>
      <c r="AD437" s="237"/>
      <c r="AE437" s="237"/>
      <c r="AF437" s="237"/>
    </row>
    <row r="438" spans="24:32" x14ac:dyDescent="0.3">
      <c r="X438" s="237"/>
      <c r="Y438" s="60"/>
      <c r="Z438" s="235"/>
      <c r="AA438" s="236"/>
      <c r="AB438" s="237"/>
      <c r="AC438" s="237"/>
      <c r="AD438" s="237"/>
      <c r="AE438" s="237"/>
      <c r="AF438" s="237"/>
    </row>
    <row r="439" spans="24:32" x14ac:dyDescent="0.3">
      <c r="X439" s="237"/>
      <c r="Y439" s="60"/>
      <c r="Z439" s="235"/>
      <c r="AA439" s="236"/>
      <c r="AB439" s="237"/>
      <c r="AC439" s="237"/>
      <c r="AD439" s="237"/>
      <c r="AE439" s="237"/>
      <c r="AF439" s="237"/>
    </row>
    <row r="440" spans="24:32" x14ac:dyDescent="0.3">
      <c r="X440" s="237"/>
      <c r="Y440" s="60"/>
      <c r="Z440" s="235"/>
      <c r="AA440" s="236"/>
      <c r="AB440" s="237"/>
      <c r="AC440" s="237"/>
      <c r="AD440" s="237"/>
      <c r="AE440" s="237"/>
      <c r="AF440" s="237"/>
    </row>
    <row r="441" spans="24:32" x14ac:dyDescent="0.3">
      <c r="X441" s="237"/>
      <c r="Y441" s="60"/>
      <c r="Z441" s="235"/>
      <c r="AA441" s="236"/>
      <c r="AB441" s="237"/>
      <c r="AC441" s="237"/>
      <c r="AD441" s="237"/>
      <c r="AE441" s="237"/>
      <c r="AF441" s="237"/>
    </row>
    <row r="442" spans="24:32" x14ac:dyDescent="0.3">
      <c r="X442" s="237"/>
      <c r="Y442" s="60"/>
      <c r="Z442" s="235"/>
      <c r="AA442" s="236"/>
      <c r="AB442" s="237"/>
      <c r="AC442" s="237"/>
      <c r="AD442" s="237"/>
      <c r="AE442" s="237"/>
      <c r="AF442" s="237"/>
    </row>
    <row r="443" spans="24:32" x14ac:dyDescent="0.3">
      <c r="X443" s="237"/>
      <c r="Y443" s="60"/>
      <c r="Z443" s="235"/>
      <c r="AA443" s="236"/>
      <c r="AB443" s="237"/>
      <c r="AC443" s="237"/>
      <c r="AD443" s="237"/>
      <c r="AE443" s="237"/>
      <c r="AF443" s="237"/>
    </row>
    <row r="444" spans="24:32" x14ac:dyDescent="0.3">
      <c r="X444" s="237"/>
      <c r="Y444" s="60"/>
      <c r="Z444" s="235"/>
      <c r="AA444" s="236"/>
      <c r="AB444" s="237"/>
      <c r="AC444" s="237"/>
      <c r="AD444" s="237"/>
      <c r="AE444" s="237"/>
      <c r="AF444" s="237"/>
    </row>
    <row r="445" spans="24:32" x14ac:dyDescent="0.3">
      <c r="X445" s="237"/>
      <c r="Y445" s="60"/>
      <c r="Z445" s="235"/>
      <c r="AA445" s="236"/>
      <c r="AB445" s="237"/>
      <c r="AC445" s="237"/>
      <c r="AD445" s="237"/>
      <c r="AE445" s="237"/>
      <c r="AF445" s="237"/>
    </row>
    <row r="446" spans="24:32" x14ac:dyDescent="0.3">
      <c r="X446" s="237"/>
      <c r="Y446" s="60"/>
      <c r="Z446" s="235"/>
      <c r="AA446" s="236"/>
      <c r="AB446" s="237"/>
      <c r="AC446" s="237"/>
      <c r="AD446" s="237"/>
      <c r="AE446" s="237"/>
      <c r="AF446" s="237"/>
    </row>
    <row r="447" spans="24:32" x14ac:dyDescent="0.3">
      <c r="X447" s="237"/>
      <c r="Y447" s="60"/>
      <c r="Z447" s="235"/>
      <c r="AA447" s="236"/>
      <c r="AB447" s="237"/>
      <c r="AC447" s="237"/>
      <c r="AD447" s="237"/>
      <c r="AE447" s="237"/>
      <c r="AF447" s="237"/>
    </row>
    <row r="448" spans="24:32" x14ac:dyDescent="0.3">
      <c r="X448" s="237"/>
      <c r="Y448" s="60"/>
      <c r="Z448" s="235"/>
      <c r="AA448" s="236"/>
      <c r="AB448" s="237"/>
      <c r="AC448" s="237"/>
      <c r="AD448" s="237"/>
      <c r="AE448" s="237"/>
      <c r="AF448" s="237"/>
    </row>
    <row r="449" spans="24:32" x14ac:dyDescent="0.3">
      <c r="X449" s="237"/>
      <c r="Y449" s="60"/>
      <c r="Z449" s="235"/>
      <c r="AA449" s="236"/>
      <c r="AB449" s="237"/>
      <c r="AC449" s="237"/>
      <c r="AD449" s="237"/>
      <c r="AE449" s="237"/>
      <c r="AF449" s="237"/>
    </row>
    <row r="450" spans="24:32" x14ac:dyDescent="0.3">
      <c r="X450" s="237"/>
      <c r="Y450" s="60"/>
      <c r="Z450" s="235"/>
      <c r="AA450" s="236"/>
      <c r="AB450" s="237"/>
      <c r="AC450" s="237"/>
      <c r="AD450" s="237"/>
      <c r="AE450" s="237"/>
      <c r="AF450" s="237"/>
    </row>
    <row r="451" spans="24:32" x14ac:dyDescent="0.3">
      <c r="X451" s="237"/>
      <c r="Y451" s="60"/>
      <c r="Z451" s="235"/>
      <c r="AA451" s="236"/>
      <c r="AB451" s="237"/>
      <c r="AC451" s="237"/>
      <c r="AD451" s="237"/>
      <c r="AE451" s="237"/>
      <c r="AF451" s="237"/>
    </row>
    <row r="452" spans="24:32" x14ac:dyDescent="0.3">
      <c r="X452" s="237"/>
      <c r="Y452" s="60"/>
      <c r="Z452" s="235"/>
      <c r="AA452" s="236"/>
      <c r="AB452" s="237"/>
      <c r="AC452" s="237"/>
      <c r="AD452" s="237"/>
      <c r="AE452" s="237"/>
      <c r="AF452" s="237"/>
    </row>
    <row r="453" spans="24:32" x14ac:dyDescent="0.3">
      <c r="X453" s="237"/>
      <c r="Y453" s="60"/>
      <c r="Z453" s="235"/>
      <c r="AA453" s="236"/>
      <c r="AB453" s="237"/>
      <c r="AC453" s="237"/>
      <c r="AD453" s="237"/>
      <c r="AE453" s="237"/>
      <c r="AF453" s="237"/>
    </row>
    <row r="454" spans="24:32" x14ac:dyDescent="0.3">
      <c r="X454" s="237"/>
      <c r="Y454" s="60"/>
      <c r="Z454" s="235"/>
      <c r="AA454" s="236"/>
      <c r="AB454" s="237"/>
      <c r="AC454" s="237"/>
      <c r="AD454" s="237"/>
      <c r="AE454" s="237"/>
      <c r="AF454" s="237"/>
    </row>
    <row r="455" spans="24:32" x14ac:dyDescent="0.3">
      <c r="X455" s="237"/>
      <c r="Y455" s="60"/>
      <c r="Z455" s="235"/>
      <c r="AA455" s="236"/>
      <c r="AB455" s="237"/>
      <c r="AC455" s="237"/>
      <c r="AD455" s="237"/>
      <c r="AE455" s="237"/>
      <c r="AF455" s="237"/>
    </row>
    <row r="456" spans="24:32" x14ac:dyDescent="0.3">
      <c r="X456" s="237"/>
      <c r="Y456" s="60"/>
      <c r="Z456" s="235"/>
      <c r="AA456" s="236"/>
      <c r="AB456" s="237"/>
      <c r="AC456" s="237"/>
      <c r="AD456" s="237"/>
      <c r="AE456" s="237"/>
      <c r="AF456" s="237"/>
    </row>
    <row r="457" spans="24:32" x14ac:dyDescent="0.3">
      <c r="X457" s="237"/>
      <c r="Y457" s="60"/>
      <c r="Z457" s="235"/>
      <c r="AA457" s="236"/>
      <c r="AB457" s="237"/>
      <c r="AC457" s="237"/>
      <c r="AD457" s="237"/>
      <c r="AE457" s="237"/>
      <c r="AF457" s="237"/>
    </row>
    <row r="458" spans="24:32" x14ac:dyDescent="0.3">
      <c r="X458" s="237"/>
      <c r="Y458" s="60"/>
      <c r="Z458" s="235"/>
      <c r="AA458" s="236"/>
      <c r="AB458" s="237"/>
      <c r="AC458" s="237"/>
      <c r="AD458" s="237"/>
      <c r="AE458" s="237"/>
      <c r="AF458" s="237"/>
    </row>
    <row r="459" spans="24:32" x14ac:dyDescent="0.3">
      <c r="X459" s="237"/>
      <c r="Y459" s="60"/>
      <c r="Z459" s="235"/>
      <c r="AA459" s="236"/>
      <c r="AB459" s="237"/>
      <c r="AC459" s="237"/>
      <c r="AD459" s="237"/>
      <c r="AE459" s="237"/>
      <c r="AF459" s="237"/>
    </row>
    <row r="460" spans="24:32" x14ac:dyDescent="0.3">
      <c r="X460" s="237"/>
      <c r="Y460" s="60"/>
      <c r="Z460" s="235"/>
      <c r="AA460" s="236"/>
      <c r="AB460" s="237"/>
      <c r="AC460" s="237"/>
      <c r="AD460" s="237"/>
      <c r="AE460" s="237"/>
      <c r="AF460" s="237"/>
    </row>
    <row r="461" spans="24:32" x14ac:dyDescent="0.3">
      <c r="X461" s="237"/>
      <c r="Y461" s="60"/>
      <c r="Z461" s="235"/>
      <c r="AA461" s="236"/>
      <c r="AB461" s="237"/>
      <c r="AC461" s="237"/>
      <c r="AD461" s="237"/>
      <c r="AE461" s="237"/>
      <c r="AF461" s="237"/>
    </row>
    <row r="462" spans="24:32" x14ac:dyDescent="0.3">
      <c r="X462" s="237"/>
      <c r="Y462" s="60"/>
      <c r="Z462" s="235"/>
      <c r="AA462" s="236"/>
      <c r="AB462" s="237"/>
      <c r="AC462" s="237"/>
      <c r="AD462" s="237"/>
      <c r="AE462" s="237"/>
      <c r="AF462" s="237"/>
    </row>
    <row r="463" spans="24:32" x14ac:dyDescent="0.3">
      <c r="X463" s="237"/>
      <c r="Y463" s="60"/>
      <c r="Z463" s="235"/>
      <c r="AA463" s="236"/>
      <c r="AB463" s="237"/>
      <c r="AC463" s="237"/>
      <c r="AD463" s="237"/>
      <c r="AE463" s="237"/>
      <c r="AF463" s="237"/>
    </row>
    <row r="464" spans="24:32" x14ac:dyDescent="0.3">
      <c r="X464" s="237"/>
      <c r="Y464" s="60"/>
      <c r="Z464" s="235"/>
      <c r="AA464" s="236"/>
      <c r="AB464" s="237"/>
      <c r="AC464" s="237"/>
      <c r="AD464" s="237"/>
      <c r="AE464" s="237"/>
      <c r="AF464" s="237"/>
    </row>
    <row r="465" spans="24:32" x14ac:dyDescent="0.3">
      <c r="X465" s="237"/>
      <c r="Y465" s="60"/>
      <c r="Z465" s="235"/>
      <c r="AA465" s="236"/>
      <c r="AB465" s="237"/>
      <c r="AC465" s="237"/>
      <c r="AD465" s="237"/>
      <c r="AE465" s="237"/>
      <c r="AF465" s="237"/>
    </row>
    <row r="466" spans="24:32" x14ac:dyDescent="0.3">
      <c r="X466" s="237"/>
      <c r="Y466" s="60"/>
      <c r="Z466" s="235"/>
      <c r="AA466" s="236"/>
      <c r="AB466" s="237"/>
      <c r="AC466" s="237"/>
      <c r="AD466" s="237"/>
      <c r="AE466" s="237"/>
      <c r="AF466" s="237"/>
    </row>
    <row r="467" spans="24:32" x14ac:dyDescent="0.3">
      <c r="X467" s="237"/>
      <c r="Y467" s="60"/>
      <c r="Z467" s="235"/>
      <c r="AA467" s="236"/>
      <c r="AB467" s="237"/>
      <c r="AC467" s="237"/>
      <c r="AD467" s="237"/>
      <c r="AE467" s="237"/>
      <c r="AF467" s="237"/>
    </row>
    <row r="468" spans="24:32" x14ac:dyDescent="0.3">
      <c r="X468" s="237"/>
      <c r="Y468" s="60"/>
      <c r="Z468" s="235"/>
      <c r="AA468" s="236"/>
      <c r="AB468" s="237"/>
      <c r="AC468" s="237"/>
      <c r="AD468" s="237"/>
      <c r="AE468" s="237"/>
      <c r="AF468" s="237"/>
    </row>
    <row r="469" spans="24:32" x14ac:dyDescent="0.3">
      <c r="X469" s="237"/>
      <c r="Y469" s="60"/>
      <c r="Z469" s="235"/>
      <c r="AA469" s="236"/>
      <c r="AB469" s="237"/>
      <c r="AC469" s="237"/>
      <c r="AD469" s="237"/>
      <c r="AE469" s="237"/>
      <c r="AF469" s="237"/>
    </row>
    <row r="470" spans="24:32" x14ac:dyDescent="0.3">
      <c r="X470" s="237"/>
      <c r="Y470" s="60"/>
      <c r="Z470" s="235"/>
      <c r="AA470" s="236"/>
      <c r="AB470" s="237"/>
      <c r="AC470" s="237"/>
      <c r="AD470" s="237"/>
      <c r="AE470" s="237"/>
      <c r="AF470" s="237"/>
    </row>
    <row r="471" spans="24:32" x14ac:dyDescent="0.3">
      <c r="X471" s="237"/>
      <c r="Y471" s="60"/>
      <c r="Z471" s="235"/>
      <c r="AA471" s="236"/>
      <c r="AB471" s="237"/>
      <c r="AC471" s="237"/>
      <c r="AD471" s="237"/>
      <c r="AE471" s="237"/>
      <c r="AF471" s="237"/>
    </row>
    <row r="472" spans="24:32" x14ac:dyDescent="0.3">
      <c r="X472" s="237"/>
      <c r="Y472" s="60"/>
      <c r="Z472" s="235"/>
      <c r="AA472" s="236"/>
      <c r="AB472" s="237"/>
      <c r="AC472" s="237"/>
      <c r="AD472" s="237"/>
      <c r="AE472" s="237"/>
      <c r="AF472" s="237"/>
    </row>
    <row r="473" spans="24:32" x14ac:dyDescent="0.3">
      <c r="X473" s="237"/>
      <c r="Y473" s="60"/>
      <c r="Z473" s="235"/>
      <c r="AA473" s="236"/>
      <c r="AB473" s="237"/>
      <c r="AC473" s="237"/>
      <c r="AD473" s="237"/>
      <c r="AE473" s="237"/>
      <c r="AF473" s="237"/>
    </row>
    <row r="474" spans="24:32" x14ac:dyDescent="0.3">
      <c r="X474" s="237"/>
      <c r="Y474" s="60"/>
      <c r="Z474" s="235"/>
      <c r="AA474" s="236"/>
      <c r="AB474" s="237"/>
      <c r="AC474" s="237"/>
      <c r="AD474" s="237"/>
      <c r="AE474" s="237"/>
      <c r="AF474" s="237"/>
    </row>
    <row r="475" spans="24:32" x14ac:dyDescent="0.3">
      <c r="X475" s="237"/>
      <c r="Y475" s="60"/>
      <c r="Z475" s="235"/>
      <c r="AA475" s="236"/>
      <c r="AB475" s="237"/>
      <c r="AC475" s="237"/>
      <c r="AD475" s="237"/>
      <c r="AE475" s="237"/>
      <c r="AF475" s="237"/>
    </row>
    <row r="476" spans="24:32" x14ac:dyDescent="0.3">
      <c r="X476" s="237"/>
      <c r="Y476" s="60"/>
      <c r="Z476" s="235"/>
      <c r="AA476" s="236"/>
      <c r="AB476" s="237"/>
      <c r="AC476" s="237"/>
      <c r="AD476" s="237"/>
      <c r="AE476" s="237"/>
      <c r="AF476" s="237"/>
    </row>
    <row r="477" spans="24:32" x14ac:dyDescent="0.3">
      <c r="X477" s="237"/>
      <c r="Y477" s="60"/>
      <c r="Z477" s="235"/>
      <c r="AA477" s="236"/>
      <c r="AB477" s="237"/>
      <c r="AC477" s="237"/>
      <c r="AD477" s="237"/>
      <c r="AE477" s="237"/>
      <c r="AF477" s="237"/>
    </row>
    <row r="478" spans="24:32" x14ac:dyDescent="0.3">
      <c r="X478" s="237"/>
      <c r="Y478" s="60"/>
      <c r="Z478" s="235"/>
      <c r="AA478" s="236"/>
      <c r="AB478" s="237"/>
      <c r="AC478" s="237"/>
      <c r="AD478" s="237"/>
      <c r="AE478" s="237"/>
      <c r="AF478" s="237"/>
    </row>
    <row r="479" spans="24:32" x14ac:dyDescent="0.3">
      <c r="X479" s="237"/>
      <c r="Y479" s="60"/>
      <c r="Z479" s="235"/>
      <c r="AA479" s="236"/>
      <c r="AB479" s="237"/>
      <c r="AC479" s="237"/>
      <c r="AD479" s="237"/>
      <c r="AE479" s="237"/>
      <c r="AF479" s="237"/>
    </row>
    <row r="480" spans="24:32" x14ac:dyDescent="0.3">
      <c r="X480" s="237"/>
      <c r="Y480" s="60"/>
      <c r="Z480" s="235"/>
      <c r="AA480" s="236"/>
      <c r="AB480" s="237"/>
      <c r="AC480" s="237"/>
      <c r="AD480" s="237"/>
      <c r="AE480" s="237"/>
      <c r="AF480" s="237"/>
    </row>
    <row r="481" spans="24:32" x14ac:dyDescent="0.3">
      <c r="X481" s="237"/>
      <c r="Y481" s="60"/>
      <c r="Z481" s="235"/>
      <c r="AA481" s="236"/>
      <c r="AB481" s="237"/>
      <c r="AC481" s="237"/>
      <c r="AD481" s="237"/>
      <c r="AE481" s="237"/>
      <c r="AF481" s="237"/>
    </row>
    <row r="482" spans="24:32" x14ac:dyDescent="0.3">
      <c r="X482" s="237"/>
      <c r="Y482" s="60"/>
      <c r="Z482" s="235"/>
      <c r="AA482" s="236"/>
      <c r="AB482" s="237"/>
      <c r="AC482" s="237"/>
      <c r="AD482" s="237"/>
      <c r="AE482" s="237"/>
      <c r="AF482" s="237"/>
    </row>
    <row r="483" spans="24:32" x14ac:dyDescent="0.3">
      <c r="X483" s="237"/>
      <c r="Y483" s="60"/>
      <c r="Z483" s="235"/>
      <c r="AA483" s="236"/>
      <c r="AB483" s="237"/>
      <c r="AC483" s="237"/>
      <c r="AD483" s="237"/>
      <c r="AE483" s="237"/>
      <c r="AF483" s="237"/>
    </row>
    <row r="484" spans="24:32" x14ac:dyDescent="0.3">
      <c r="X484" s="237"/>
      <c r="Y484" s="60"/>
      <c r="Z484" s="235"/>
      <c r="AA484" s="236"/>
      <c r="AB484" s="237"/>
      <c r="AC484" s="237"/>
      <c r="AD484" s="237"/>
      <c r="AE484" s="237"/>
      <c r="AF484" s="237"/>
    </row>
    <row r="485" spans="24:32" x14ac:dyDescent="0.3">
      <c r="X485" s="237"/>
      <c r="Y485" s="60"/>
      <c r="Z485" s="235"/>
      <c r="AA485" s="236"/>
      <c r="AB485" s="237"/>
      <c r="AC485" s="237"/>
      <c r="AD485" s="237"/>
      <c r="AE485" s="237"/>
      <c r="AF485" s="237"/>
    </row>
    <row r="486" spans="24:32" x14ac:dyDescent="0.3">
      <c r="X486" s="237"/>
      <c r="Y486" s="60"/>
      <c r="Z486" s="235"/>
      <c r="AA486" s="236"/>
      <c r="AB486" s="237"/>
      <c r="AC486" s="237"/>
      <c r="AD486" s="237"/>
      <c r="AE486" s="237"/>
      <c r="AF486" s="237"/>
    </row>
    <row r="487" spans="24:32" x14ac:dyDescent="0.3">
      <c r="X487" s="237"/>
      <c r="Y487" s="60"/>
      <c r="Z487" s="235"/>
      <c r="AA487" s="236"/>
      <c r="AB487" s="237"/>
      <c r="AC487" s="237"/>
      <c r="AD487" s="237"/>
      <c r="AE487" s="237"/>
      <c r="AF487" s="237"/>
    </row>
    <row r="488" spans="24:32" x14ac:dyDescent="0.3">
      <c r="X488" s="237"/>
      <c r="Y488" s="60"/>
      <c r="Z488" s="235"/>
      <c r="AA488" s="236"/>
      <c r="AB488" s="237"/>
      <c r="AC488" s="237"/>
      <c r="AD488" s="237"/>
      <c r="AE488" s="237"/>
      <c r="AF488" s="237"/>
    </row>
    <row r="489" spans="24:32" x14ac:dyDescent="0.3">
      <c r="X489" s="237"/>
      <c r="Y489" s="60"/>
      <c r="Z489" s="235"/>
      <c r="AA489" s="236"/>
      <c r="AB489" s="237"/>
      <c r="AC489" s="237"/>
      <c r="AD489" s="237"/>
      <c r="AE489" s="237"/>
      <c r="AF489" s="237"/>
    </row>
    <row r="490" spans="24:32" x14ac:dyDescent="0.3">
      <c r="X490" s="237"/>
      <c r="Y490" s="60"/>
      <c r="Z490" s="235"/>
      <c r="AA490" s="236"/>
      <c r="AB490" s="237"/>
      <c r="AC490" s="237"/>
      <c r="AD490" s="237"/>
      <c r="AE490" s="237"/>
      <c r="AF490" s="237"/>
    </row>
    <row r="491" spans="24:32" x14ac:dyDescent="0.3">
      <c r="X491" s="237"/>
      <c r="Y491" s="60"/>
      <c r="Z491" s="235"/>
      <c r="AA491" s="236"/>
      <c r="AB491" s="237"/>
      <c r="AC491" s="237"/>
      <c r="AD491" s="237"/>
      <c r="AE491" s="237"/>
      <c r="AF491" s="237"/>
    </row>
    <row r="492" spans="24:32" x14ac:dyDescent="0.3">
      <c r="X492" s="237"/>
      <c r="Y492" s="60"/>
      <c r="Z492" s="235"/>
      <c r="AA492" s="236"/>
      <c r="AB492" s="237"/>
      <c r="AC492" s="237"/>
      <c r="AD492" s="237"/>
      <c r="AE492" s="237"/>
      <c r="AF492" s="237"/>
    </row>
    <row r="493" spans="24:32" x14ac:dyDescent="0.3">
      <c r="X493" s="237"/>
      <c r="Y493" s="60"/>
      <c r="Z493" s="235"/>
      <c r="AA493" s="236"/>
      <c r="AB493" s="237"/>
      <c r="AC493" s="237"/>
      <c r="AD493" s="237"/>
      <c r="AE493" s="237"/>
      <c r="AF493" s="237"/>
    </row>
    <row r="494" spans="24:32" x14ac:dyDescent="0.3">
      <c r="X494" s="237"/>
      <c r="Y494" s="60"/>
      <c r="Z494" s="235"/>
      <c r="AA494" s="236"/>
      <c r="AB494" s="237"/>
      <c r="AC494" s="237"/>
      <c r="AD494" s="237"/>
      <c r="AE494" s="237"/>
      <c r="AF494" s="237"/>
    </row>
    <row r="495" spans="24:32" x14ac:dyDescent="0.3">
      <c r="X495" s="237"/>
      <c r="Y495" s="60"/>
      <c r="Z495" s="235"/>
      <c r="AA495" s="236"/>
      <c r="AB495" s="237"/>
      <c r="AC495" s="237"/>
      <c r="AD495" s="237"/>
      <c r="AE495" s="237"/>
      <c r="AF495" s="237"/>
    </row>
    <row r="496" spans="24:32" x14ac:dyDescent="0.3">
      <c r="X496" s="237"/>
      <c r="Y496" s="60"/>
      <c r="Z496" s="235"/>
      <c r="AA496" s="236"/>
      <c r="AB496" s="237"/>
      <c r="AC496" s="237"/>
      <c r="AD496" s="237"/>
      <c r="AE496" s="237"/>
      <c r="AF496" s="237"/>
    </row>
    <row r="497" spans="24:32" x14ac:dyDescent="0.3">
      <c r="X497" s="237"/>
      <c r="Y497" s="60"/>
      <c r="Z497" s="235"/>
      <c r="AA497" s="236"/>
      <c r="AB497" s="237"/>
      <c r="AC497" s="237"/>
      <c r="AD497" s="237"/>
      <c r="AE497" s="237"/>
      <c r="AF497" s="237"/>
    </row>
    <row r="498" spans="24:32" x14ac:dyDescent="0.3">
      <c r="X498" s="237"/>
      <c r="Y498" s="60"/>
      <c r="Z498" s="235"/>
      <c r="AA498" s="236"/>
      <c r="AB498" s="237"/>
      <c r="AC498" s="237"/>
      <c r="AD498" s="237"/>
      <c r="AE498" s="237"/>
      <c r="AF498" s="237"/>
    </row>
    <row r="499" spans="24:32" x14ac:dyDescent="0.3">
      <c r="X499" s="237"/>
      <c r="Y499" s="60"/>
      <c r="Z499" s="235"/>
      <c r="AA499" s="236"/>
      <c r="AB499" s="237"/>
      <c r="AC499" s="237"/>
      <c r="AD499" s="237"/>
      <c r="AE499" s="237"/>
      <c r="AF499" s="237"/>
    </row>
    <row r="500" spans="24:32" x14ac:dyDescent="0.3">
      <c r="X500" s="237"/>
      <c r="Y500" s="60"/>
      <c r="Z500" s="235"/>
      <c r="AA500" s="236"/>
      <c r="AB500" s="237"/>
      <c r="AC500" s="237"/>
      <c r="AD500" s="237"/>
      <c r="AE500" s="237"/>
      <c r="AF500" s="237"/>
    </row>
    <row r="501" spans="24:32" x14ac:dyDescent="0.3">
      <c r="X501" s="237"/>
      <c r="Y501" s="60"/>
      <c r="Z501" s="235"/>
      <c r="AA501" s="236"/>
      <c r="AB501" s="237"/>
      <c r="AC501" s="237"/>
      <c r="AD501" s="237"/>
      <c r="AE501" s="237"/>
      <c r="AF501" s="237"/>
    </row>
    <row r="502" spans="24:32" x14ac:dyDescent="0.3">
      <c r="X502" s="237"/>
      <c r="Y502" s="60"/>
      <c r="Z502" s="235"/>
      <c r="AA502" s="236"/>
      <c r="AB502" s="237"/>
      <c r="AC502" s="237"/>
      <c r="AD502" s="237"/>
      <c r="AE502" s="237"/>
      <c r="AF502" s="237"/>
    </row>
    <row r="503" spans="24:32" x14ac:dyDescent="0.3">
      <c r="X503" s="237"/>
      <c r="Y503" s="60"/>
      <c r="Z503" s="235"/>
      <c r="AA503" s="236"/>
      <c r="AB503" s="237"/>
      <c r="AC503" s="237"/>
      <c r="AD503" s="237"/>
      <c r="AE503" s="237"/>
      <c r="AF503" s="237"/>
    </row>
    <row r="504" spans="24:32" x14ac:dyDescent="0.3">
      <c r="X504" s="237"/>
      <c r="Y504" s="60"/>
      <c r="Z504" s="235"/>
      <c r="AA504" s="236"/>
      <c r="AB504" s="237"/>
      <c r="AC504" s="237"/>
      <c r="AD504" s="237"/>
      <c r="AE504" s="237"/>
      <c r="AF504" s="237"/>
    </row>
    <row r="505" spans="24:32" x14ac:dyDescent="0.3">
      <c r="X505" s="237"/>
      <c r="Y505" s="60"/>
      <c r="Z505" s="235"/>
      <c r="AA505" s="236"/>
      <c r="AB505" s="237"/>
      <c r="AC505" s="237"/>
      <c r="AD505" s="237"/>
      <c r="AE505" s="237"/>
      <c r="AF505" s="237"/>
    </row>
    <row r="506" spans="24:32" x14ac:dyDescent="0.3">
      <c r="X506" s="237"/>
      <c r="Y506" s="60"/>
      <c r="Z506" s="235"/>
      <c r="AA506" s="236"/>
      <c r="AB506" s="237"/>
      <c r="AC506" s="237"/>
      <c r="AD506" s="237"/>
      <c r="AE506" s="237"/>
      <c r="AF506" s="237"/>
    </row>
    <row r="507" spans="24:32" x14ac:dyDescent="0.3">
      <c r="X507" s="237"/>
      <c r="Y507" s="60"/>
      <c r="Z507" s="235"/>
      <c r="AA507" s="236"/>
      <c r="AB507" s="237"/>
      <c r="AC507" s="237"/>
      <c r="AD507" s="237"/>
      <c r="AE507" s="237"/>
      <c r="AF507" s="237"/>
    </row>
    <row r="508" spans="24:32" x14ac:dyDescent="0.3">
      <c r="X508" s="237"/>
      <c r="Y508" s="60"/>
      <c r="Z508" s="235"/>
      <c r="AA508" s="236"/>
      <c r="AB508" s="237"/>
      <c r="AC508" s="237"/>
      <c r="AD508" s="237"/>
      <c r="AE508" s="237"/>
      <c r="AF508" s="237"/>
    </row>
    <row r="509" spans="24:32" x14ac:dyDescent="0.3">
      <c r="X509" s="237"/>
      <c r="Y509" s="60"/>
      <c r="Z509" s="235"/>
      <c r="AA509" s="236"/>
      <c r="AB509" s="237"/>
      <c r="AC509" s="237"/>
      <c r="AD509" s="237"/>
      <c r="AE509" s="237"/>
      <c r="AF509" s="237"/>
    </row>
    <row r="510" spans="24:32" x14ac:dyDescent="0.3">
      <c r="X510" s="237"/>
      <c r="Y510" s="60"/>
      <c r="Z510" s="235"/>
      <c r="AA510" s="236"/>
      <c r="AB510" s="237"/>
      <c r="AC510" s="237"/>
      <c r="AD510" s="237"/>
      <c r="AE510" s="237"/>
      <c r="AF510" s="237"/>
    </row>
    <row r="511" spans="24:32" x14ac:dyDescent="0.3">
      <c r="X511" s="237"/>
      <c r="Y511" s="60"/>
      <c r="Z511" s="235"/>
      <c r="AA511" s="236"/>
      <c r="AB511" s="237"/>
      <c r="AC511" s="237"/>
      <c r="AD511" s="237"/>
      <c r="AE511" s="237"/>
      <c r="AF511" s="237"/>
    </row>
    <row r="512" spans="24:32" x14ac:dyDescent="0.3">
      <c r="X512" s="237"/>
      <c r="Y512" s="60"/>
      <c r="Z512" s="235"/>
      <c r="AA512" s="236"/>
      <c r="AB512" s="237"/>
      <c r="AC512" s="237"/>
      <c r="AD512" s="237"/>
      <c r="AE512" s="237"/>
      <c r="AF512" s="237"/>
    </row>
    <row r="513" spans="24:32" x14ac:dyDescent="0.3">
      <c r="X513" s="237"/>
      <c r="Y513" s="60"/>
      <c r="Z513" s="235"/>
      <c r="AA513" s="236"/>
      <c r="AB513" s="237"/>
      <c r="AC513" s="237"/>
      <c r="AD513" s="237"/>
      <c r="AE513" s="237"/>
      <c r="AF513" s="237"/>
    </row>
    <row r="514" spans="24:32" x14ac:dyDescent="0.3">
      <c r="X514" s="237"/>
      <c r="Y514" s="60"/>
      <c r="Z514" s="235"/>
      <c r="AA514" s="236"/>
      <c r="AB514" s="237"/>
      <c r="AC514" s="237"/>
      <c r="AD514" s="237"/>
      <c r="AE514" s="237"/>
      <c r="AF514" s="237"/>
    </row>
    <row r="515" spans="24:32" x14ac:dyDescent="0.3">
      <c r="X515" s="237"/>
      <c r="Y515" s="60"/>
      <c r="Z515" s="235"/>
      <c r="AA515" s="236"/>
      <c r="AB515" s="237"/>
      <c r="AC515" s="237"/>
      <c r="AD515" s="237"/>
      <c r="AE515" s="237"/>
      <c r="AF515" s="237"/>
    </row>
    <row r="516" spans="24:32" x14ac:dyDescent="0.3">
      <c r="X516" s="237"/>
      <c r="Y516" s="60"/>
      <c r="Z516" s="235"/>
      <c r="AA516" s="236"/>
      <c r="AB516" s="237"/>
      <c r="AC516" s="237"/>
      <c r="AD516" s="237"/>
      <c r="AE516" s="237"/>
      <c r="AF516" s="237"/>
    </row>
    <row r="517" spans="24:32" x14ac:dyDescent="0.3">
      <c r="X517" s="237"/>
      <c r="Y517" s="60"/>
      <c r="Z517" s="235"/>
      <c r="AA517" s="236"/>
      <c r="AB517" s="237"/>
      <c r="AC517" s="237"/>
      <c r="AD517" s="237"/>
      <c r="AE517" s="237"/>
      <c r="AF517" s="237"/>
    </row>
    <row r="518" spans="24:32" x14ac:dyDescent="0.3">
      <c r="X518" s="237"/>
      <c r="Y518" s="60"/>
      <c r="Z518" s="235"/>
      <c r="AA518" s="236"/>
      <c r="AB518" s="237"/>
      <c r="AC518" s="237"/>
      <c r="AD518" s="237"/>
      <c r="AE518" s="237"/>
      <c r="AF518" s="237"/>
    </row>
    <row r="519" spans="24:32" x14ac:dyDescent="0.3">
      <c r="X519" s="237"/>
      <c r="Y519" s="60"/>
      <c r="Z519" s="235"/>
      <c r="AA519" s="236"/>
      <c r="AB519" s="237"/>
      <c r="AC519" s="237"/>
      <c r="AD519" s="237"/>
      <c r="AE519" s="237"/>
      <c r="AF519" s="237"/>
    </row>
    <row r="520" spans="24:32" x14ac:dyDescent="0.3">
      <c r="X520" s="237"/>
      <c r="Y520" s="60"/>
      <c r="Z520" s="235"/>
      <c r="AA520" s="236"/>
      <c r="AB520" s="237"/>
      <c r="AC520" s="237"/>
      <c r="AD520" s="237"/>
      <c r="AE520" s="237"/>
      <c r="AF520" s="237"/>
    </row>
    <row r="521" spans="24:32" x14ac:dyDescent="0.3">
      <c r="X521" s="237"/>
      <c r="Y521" s="60"/>
      <c r="Z521" s="235"/>
      <c r="AA521" s="236"/>
      <c r="AB521" s="237"/>
      <c r="AC521" s="237"/>
      <c r="AD521" s="237"/>
      <c r="AE521" s="237"/>
      <c r="AF521" s="237"/>
    </row>
    <row r="522" spans="24:32" x14ac:dyDescent="0.3">
      <c r="X522" s="237"/>
      <c r="Y522" s="60"/>
      <c r="Z522" s="235"/>
      <c r="AA522" s="236"/>
      <c r="AB522" s="237"/>
      <c r="AC522" s="237"/>
      <c r="AD522" s="237"/>
      <c r="AE522" s="237"/>
      <c r="AF522" s="237"/>
    </row>
    <row r="523" spans="24:32" x14ac:dyDescent="0.3">
      <c r="X523" s="237"/>
      <c r="Y523" s="60"/>
      <c r="Z523" s="235"/>
      <c r="AA523" s="236"/>
      <c r="AB523" s="237"/>
      <c r="AC523" s="237"/>
      <c r="AD523" s="237"/>
      <c r="AE523" s="237"/>
      <c r="AF523" s="237"/>
    </row>
    <row r="524" spans="24:32" x14ac:dyDescent="0.3">
      <c r="X524" s="237"/>
      <c r="Y524" s="60"/>
      <c r="Z524" s="235"/>
      <c r="AA524" s="236"/>
      <c r="AB524" s="237"/>
      <c r="AC524" s="237"/>
      <c r="AD524" s="237"/>
      <c r="AE524" s="237"/>
      <c r="AF524" s="237"/>
    </row>
    <row r="525" spans="24:32" x14ac:dyDescent="0.3">
      <c r="X525" s="237"/>
      <c r="Y525" s="60"/>
      <c r="Z525" s="235"/>
      <c r="AA525" s="236"/>
      <c r="AB525" s="237"/>
      <c r="AC525" s="237"/>
      <c r="AD525" s="237"/>
      <c r="AE525" s="237"/>
      <c r="AF525" s="237"/>
    </row>
    <row r="526" spans="24:32" x14ac:dyDescent="0.3">
      <c r="X526" s="237"/>
      <c r="Y526" s="60"/>
      <c r="Z526" s="235"/>
      <c r="AA526" s="236"/>
      <c r="AB526" s="237"/>
      <c r="AC526" s="237"/>
      <c r="AD526" s="237"/>
      <c r="AE526" s="237"/>
      <c r="AF526" s="237"/>
    </row>
    <row r="527" spans="24:32" x14ac:dyDescent="0.3">
      <c r="X527" s="237"/>
      <c r="Y527" s="60"/>
      <c r="Z527" s="235"/>
      <c r="AA527" s="236"/>
      <c r="AB527" s="237"/>
      <c r="AC527" s="237"/>
      <c r="AD527" s="237"/>
      <c r="AE527" s="237"/>
      <c r="AF527" s="237"/>
    </row>
    <row r="528" spans="24:32" x14ac:dyDescent="0.3">
      <c r="X528" s="237"/>
      <c r="Y528" s="60"/>
      <c r="Z528" s="235"/>
      <c r="AA528" s="236"/>
      <c r="AB528" s="237"/>
      <c r="AC528" s="237"/>
      <c r="AD528" s="237"/>
      <c r="AE528" s="237"/>
      <c r="AF528" s="237"/>
    </row>
    <row r="529" spans="24:32" x14ac:dyDescent="0.3">
      <c r="X529" s="237"/>
      <c r="Y529" s="60"/>
      <c r="Z529" s="235"/>
      <c r="AA529" s="236"/>
      <c r="AB529" s="237"/>
      <c r="AC529" s="237"/>
      <c r="AD529" s="237"/>
      <c r="AE529" s="237"/>
      <c r="AF529" s="237"/>
    </row>
    <row r="530" spans="24:32" x14ac:dyDescent="0.3">
      <c r="X530" s="237"/>
      <c r="Y530" s="60"/>
      <c r="Z530" s="235"/>
      <c r="AA530" s="236"/>
      <c r="AB530" s="237"/>
      <c r="AC530" s="237"/>
      <c r="AD530" s="237"/>
      <c r="AE530" s="237"/>
      <c r="AF530" s="237"/>
    </row>
    <row r="531" spans="24:32" x14ac:dyDescent="0.3">
      <c r="X531" s="237"/>
      <c r="Y531" s="60"/>
      <c r="Z531" s="235"/>
      <c r="AA531" s="236"/>
      <c r="AB531" s="237"/>
      <c r="AC531" s="237"/>
      <c r="AD531" s="237"/>
      <c r="AE531" s="237"/>
      <c r="AF531" s="237"/>
    </row>
    <row r="532" spans="24:32" x14ac:dyDescent="0.3">
      <c r="X532" s="237"/>
      <c r="Y532" s="60"/>
      <c r="Z532" s="235"/>
      <c r="AA532" s="236"/>
      <c r="AB532" s="237"/>
      <c r="AC532" s="237"/>
      <c r="AD532" s="237"/>
      <c r="AE532" s="237"/>
      <c r="AF532" s="237"/>
    </row>
    <row r="533" spans="24:32" x14ac:dyDescent="0.3">
      <c r="X533" s="237"/>
      <c r="Y533" s="60"/>
      <c r="Z533" s="235"/>
      <c r="AA533" s="236"/>
      <c r="AB533" s="237"/>
      <c r="AC533" s="237"/>
      <c r="AD533" s="237"/>
      <c r="AE533" s="237"/>
      <c r="AF533" s="237"/>
    </row>
    <row r="534" spans="24:32" x14ac:dyDescent="0.3">
      <c r="X534" s="237"/>
      <c r="Y534" s="60"/>
      <c r="Z534" s="235"/>
      <c r="AA534" s="236"/>
      <c r="AB534" s="237"/>
      <c r="AC534" s="237"/>
      <c r="AD534" s="237"/>
      <c r="AE534" s="237"/>
      <c r="AF534" s="237"/>
    </row>
    <row r="535" spans="24:32" x14ac:dyDescent="0.3">
      <c r="X535" s="237"/>
      <c r="Y535" s="60"/>
      <c r="Z535" s="235"/>
      <c r="AA535" s="236"/>
      <c r="AB535" s="237"/>
      <c r="AC535" s="237"/>
      <c r="AD535" s="237"/>
      <c r="AE535" s="237"/>
      <c r="AF535" s="237"/>
    </row>
    <row r="536" spans="24:32" x14ac:dyDescent="0.3">
      <c r="X536" s="237"/>
      <c r="Y536" s="60"/>
      <c r="Z536" s="235"/>
      <c r="AA536" s="236"/>
      <c r="AB536" s="237"/>
      <c r="AC536" s="237"/>
      <c r="AD536" s="237"/>
      <c r="AE536" s="237"/>
      <c r="AF536" s="237"/>
    </row>
    <row r="537" spans="24:32" x14ac:dyDescent="0.3">
      <c r="X537" s="237"/>
      <c r="Y537" s="60"/>
      <c r="Z537" s="235"/>
      <c r="AA537" s="236"/>
      <c r="AB537" s="237"/>
      <c r="AC537" s="237"/>
      <c r="AD537" s="237"/>
      <c r="AE537" s="237"/>
      <c r="AF537" s="237"/>
    </row>
    <row r="538" spans="24:32" x14ac:dyDescent="0.3">
      <c r="X538" s="237"/>
      <c r="Y538" s="60"/>
      <c r="Z538" s="235"/>
      <c r="AA538" s="236"/>
      <c r="AB538" s="237"/>
      <c r="AC538" s="237"/>
      <c r="AD538" s="237"/>
      <c r="AE538" s="237"/>
      <c r="AF538" s="237"/>
    </row>
    <row r="539" spans="24:32" x14ac:dyDescent="0.3">
      <c r="X539" s="237"/>
      <c r="Y539" s="60"/>
      <c r="Z539" s="235"/>
      <c r="AA539" s="236"/>
      <c r="AB539" s="237"/>
      <c r="AC539" s="237"/>
      <c r="AD539" s="237"/>
      <c r="AE539" s="237"/>
      <c r="AF539" s="237"/>
    </row>
    <row r="540" spans="24:32" x14ac:dyDescent="0.3">
      <c r="X540" s="237"/>
      <c r="Y540" s="60"/>
      <c r="Z540" s="235"/>
      <c r="AA540" s="236"/>
      <c r="AB540" s="237"/>
      <c r="AC540" s="237"/>
      <c r="AD540" s="237"/>
      <c r="AE540" s="237"/>
      <c r="AF540" s="237"/>
    </row>
    <row r="541" spans="24:32" x14ac:dyDescent="0.3">
      <c r="X541" s="237"/>
      <c r="Y541" s="60"/>
      <c r="Z541" s="235"/>
      <c r="AA541" s="236"/>
      <c r="AB541" s="237"/>
      <c r="AC541" s="237"/>
      <c r="AD541" s="237"/>
      <c r="AE541" s="237"/>
      <c r="AF541" s="237"/>
    </row>
    <row r="542" spans="24:32" x14ac:dyDescent="0.3">
      <c r="X542" s="237"/>
      <c r="Y542" s="60"/>
      <c r="Z542" s="235"/>
      <c r="AA542" s="236"/>
      <c r="AB542" s="237"/>
      <c r="AC542" s="237"/>
      <c r="AD542" s="237"/>
      <c r="AE542" s="237"/>
      <c r="AF542" s="237"/>
    </row>
    <row r="543" spans="24:32" x14ac:dyDescent="0.3">
      <c r="X543" s="237"/>
      <c r="Y543" s="60"/>
      <c r="Z543" s="235"/>
      <c r="AA543" s="236"/>
      <c r="AB543" s="237"/>
      <c r="AC543" s="237"/>
      <c r="AD543" s="237"/>
      <c r="AE543" s="237"/>
      <c r="AF543" s="237"/>
    </row>
    <row r="544" spans="24:32" x14ac:dyDescent="0.3">
      <c r="X544" s="237"/>
      <c r="Y544" s="60"/>
      <c r="Z544" s="235"/>
      <c r="AA544" s="236"/>
      <c r="AB544" s="237"/>
      <c r="AC544" s="237"/>
      <c r="AD544" s="237"/>
      <c r="AE544" s="237"/>
      <c r="AF544" s="237"/>
    </row>
    <row r="545" spans="24:32" x14ac:dyDescent="0.3">
      <c r="X545" s="237"/>
      <c r="Y545" s="60"/>
      <c r="Z545" s="235"/>
      <c r="AA545" s="236"/>
      <c r="AB545" s="237"/>
      <c r="AC545" s="237"/>
      <c r="AD545" s="237"/>
      <c r="AE545" s="237"/>
      <c r="AF545" s="237"/>
    </row>
    <row r="546" spans="24:32" x14ac:dyDescent="0.3">
      <c r="X546" s="237"/>
      <c r="Y546" s="60"/>
      <c r="Z546" s="235"/>
      <c r="AA546" s="236"/>
      <c r="AB546" s="237"/>
      <c r="AC546" s="237"/>
      <c r="AD546" s="237"/>
      <c r="AE546" s="237"/>
      <c r="AF546" s="237"/>
    </row>
    <row r="547" spans="24:32" x14ac:dyDescent="0.3">
      <c r="X547" s="237"/>
      <c r="Y547" s="60"/>
      <c r="Z547" s="235"/>
      <c r="AA547" s="236"/>
      <c r="AB547" s="237"/>
      <c r="AC547" s="237"/>
      <c r="AD547" s="237"/>
      <c r="AE547" s="237"/>
      <c r="AF547" s="237"/>
    </row>
    <row r="548" spans="24:32" x14ac:dyDescent="0.3">
      <c r="X548" s="237"/>
      <c r="Y548" s="60"/>
      <c r="Z548" s="235"/>
      <c r="AA548" s="236"/>
      <c r="AB548" s="237"/>
      <c r="AC548" s="237"/>
      <c r="AD548" s="237"/>
      <c r="AE548" s="237"/>
      <c r="AF548" s="237"/>
    </row>
    <row r="549" spans="24:32" x14ac:dyDescent="0.3">
      <c r="X549" s="237"/>
      <c r="Y549" s="60"/>
      <c r="Z549" s="235"/>
      <c r="AA549" s="236"/>
      <c r="AB549" s="237"/>
      <c r="AC549" s="237"/>
      <c r="AD549" s="237"/>
      <c r="AE549" s="237"/>
      <c r="AF549" s="237"/>
    </row>
    <row r="550" spans="24:32" x14ac:dyDescent="0.3">
      <c r="X550" s="237"/>
      <c r="Y550" s="60"/>
      <c r="Z550" s="235"/>
      <c r="AA550" s="236"/>
      <c r="AB550" s="237"/>
      <c r="AC550" s="237"/>
      <c r="AD550" s="237"/>
      <c r="AE550" s="237"/>
      <c r="AF550" s="237"/>
    </row>
    <row r="551" spans="24:32" x14ac:dyDescent="0.3">
      <c r="X551" s="237"/>
      <c r="Y551" s="60"/>
      <c r="Z551" s="235"/>
      <c r="AA551" s="236"/>
      <c r="AB551" s="237"/>
      <c r="AC551" s="237"/>
      <c r="AD551" s="237"/>
      <c r="AE551" s="237"/>
      <c r="AF551" s="237"/>
    </row>
    <row r="552" spans="24:32" x14ac:dyDescent="0.3">
      <c r="X552" s="237"/>
      <c r="Y552" s="60"/>
      <c r="Z552" s="235"/>
      <c r="AA552" s="236"/>
      <c r="AB552" s="237"/>
      <c r="AC552" s="237"/>
      <c r="AD552" s="237"/>
      <c r="AE552" s="237"/>
      <c r="AF552" s="237"/>
    </row>
    <row r="553" spans="24:32" x14ac:dyDescent="0.3">
      <c r="X553" s="237"/>
      <c r="Y553" s="60"/>
      <c r="Z553" s="235"/>
      <c r="AA553" s="236"/>
      <c r="AB553" s="237"/>
      <c r="AC553" s="237"/>
      <c r="AD553" s="237"/>
      <c r="AE553" s="237"/>
      <c r="AF553" s="237"/>
    </row>
    <row r="554" spans="24:32" x14ac:dyDescent="0.3">
      <c r="X554" s="237"/>
      <c r="Y554" s="60"/>
      <c r="Z554" s="235"/>
      <c r="AA554" s="236"/>
      <c r="AB554" s="237"/>
      <c r="AC554" s="237"/>
      <c r="AD554" s="237"/>
      <c r="AE554" s="237"/>
      <c r="AF554" s="237"/>
    </row>
    <row r="555" spans="24:32" x14ac:dyDescent="0.3">
      <c r="X555" s="237"/>
      <c r="Y555" s="60"/>
      <c r="Z555" s="235"/>
      <c r="AA555" s="236"/>
      <c r="AB555" s="237"/>
      <c r="AC555" s="237"/>
      <c r="AD555" s="237"/>
      <c r="AE555" s="237"/>
      <c r="AF555" s="237"/>
    </row>
    <row r="556" spans="24:32" x14ac:dyDescent="0.3">
      <c r="X556" s="237"/>
      <c r="Y556" s="60"/>
      <c r="Z556" s="235"/>
      <c r="AA556" s="236"/>
      <c r="AB556" s="237"/>
      <c r="AC556" s="237"/>
      <c r="AD556" s="237"/>
      <c r="AE556" s="237"/>
      <c r="AF556" s="237"/>
    </row>
    <row r="557" spans="24:32" x14ac:dyDescent="0.3">
      <c r="X557" s="237"/>
      <c r="Y557" s="60"/>
      <c r="Z557" s="235"/>
      <c r="AA557" s="236"/>
      <c r="AB557" s="237"/>
      <c r="AC557" s="237"/>
      <c r="AD557" s="237"/>
      <c r="AE557" s="237"/>
      <c r="AF557" s="237"/>
    </row>
    <row r="558" spans="24:32" x14ac:dyDescent="0.3">
      <c r="X558" s="237"/>
      <c r="Y558" s="60"/>
      <c r="Z558" s="235"/>
      <c r="AA558" s="236"/>
      <c r="AB558" s="237"/>
      <c r="AC558" s="237"/>
      <c r="AD558" s="237"/>
      <c r="AE558" s="237"/>
      <c r="AF558" s="237"/>
    </row>
    <row r="559" spans="24:32" x14ac:dyDescent="0.3">
      <c r="X559" s="237"/>
      <c r="Y559" s="60"/>
      <c r="Z559" s="235"/>
      <c r="AA559" s="236"/>
      <c r="AB559" s="237"/>
      <c r="AC559" s="237"/>
      <c r="AD559" s="237"/>
      <c r="AE559" s="237"/>
      <c r="AF559" s="237"/>
    </row>
    <row r="560" spans="24:32" x14ac:dyDescent="0.3">
      <c r="X560" s="237"/>
      <c r="Y560" s="60"/>
      <c r="Z560" s="235"/>
      <c r="AA560" s="236"/>
      <c r="AB560" s="237"/>
      <c r="AC560" s="237"/>
      <c r="AD560" s="237"/>
      <c r="AE560" s="237"/>
      <c r="AF560" s="237"/>
    </row>
    <row r="561" spans="24:32" x14ac:dyDescent="0.3">
      <c r="X561" s="237"/>
      <c r="Y561" s="60"/>
      <c r="Z561" s="235"/>
      <c r="AA561" s="236"/>
      <c r="AB561" s="237"/>
      <c r="AC561" s="237"/>
      <c r="AD561" s="237"/>
      <c r="AE561" s="237"/>
      <c r="AF561" s="237"/>
    </row>
    <row r="562" spans="24:32" x14ac:dyDescent="0.3">
      <c r="X562" s="237"/>
      <c r="Y562" s="60"/>
      <c r="Z562" s="235"/>
      <c r="AA562" s="236"/>
      <c r="AB562" s="237"/>
      <c r="AC562" s="237"/>
      <c r="AD562" s="237"/>
      <c r="AE562" s="237"/>
      <c r="AF562" s="237"/>
    </row>
    <row r="563" spans="24:32" x14ac:dyDescent="0.3">
      <c r="X563" s="237"/>
      <c r="Y563" s="60"/>
      <c r="Z563" s="235"/>
      <c r="AA563" s="236"/>
      <c r="AB563" s="237"/>
      <c r="AC563" s="237"/>
      <c r="AD563" s="237"/>
      <c r="AE563" s="237"/>
      <c r="AF563" s="237"/>
    </row>
    <row r="564" spans="24:32" x14ac:dyDescent="0.3">
      <c r="X564" s="237"/>
      <c r="Y564" s="60"/>
      <c r="Z564" s="235"/>
      <c r="AA564" s="236"/>
      <c r="AB564" s="237"/>
      <c r="AC564" s="237"/>
      <c r="AD564" s="237"/>
      <c r="AE564" s="237"/>
      <c r="AF564" s="237"/>
    </row>
    <row r="565" spans="24:32" x14ac:dyDescent="0.3">
      <c r="X565" s="237"/>
      <c r="Y565" s="60"/>
      <c r="Z565" s="235"/>
      <c r="AA565" s="236"/>
      <c r="AB565" s="237"/>
      <c r="AC565" s="237"/>
      <c r="AD565" s="237"/>
      <c r="AE565" s="237"/>
      <c r="AF565" s="237"/>
    </row>
    <row r="566" spans="24:32" x14ac:dyDescent="0.3">
      <c r="X566" s="237"/>
      <c r="Y566" s="60"/>
      <c r="Z566" s="235"/>
      <c r="AA566" s="236"/>
      <c r="AB566" s="237"/>
      <c r="AC566" s="237"/>
      <c r="AD566" s="237"/>
      <c r="AE566" s="237"/>
      <c r="AF566" s="237"/>
    </row>
    <row r="567" spans="24:32" x14ac:dyDescent="0.3">
      <c r="X567" s="237"/>
      <c r="Y567" s="60"/>
      <c r="Z567" s="235"/>
      <c r="AA567" s="236"/>
      <c r="AB567" s="237"/>
      <c r="AC567" s="237"/>
      <c r="AD567" s="237"/>
      <c r="AE567" s="237"/>
      <c r="AF567" s="237"/>
    </row>
    <row r="568" spans="24:32" x14ac:dyDescent="0.3">
      <c r="X568" s="237"/>
      <c r="Y568" s="60"/>
      <c r="Z568" s="235"/>
      <c r="AA568" s="236"/>
      <c r="AB568" s="237"/>
      <c r="AC568" s="237"/>
      <c r="AD568" s="237"/>
      <c r="AE568" s="237"/>
      <c r="AF568" s="237"/>
    </row>
    <row r="569" spans="24:32" x14ac:dyDescent="0.3">
      <c r="X569" s="237"/>
      <c r="Y569" s="60"/>
      <c r="Z569" s="235"/>
      <c r="AA569" s="236"/>
      <c r="AB569" s="237"/>
      <c r="AC569" s="237"/>
      <c r="AD569" s="237"/>
      <c r="AE569" s="237"/>
      <c r="AF569" s="237"/>
    </row>
    <row r="570" spans="24:32" x14ac:dyDescent="0.3">
      <c r="X570" s="237"/>
      <c r="Y570" s="60"/>
      <c r="Z570" s="235"/>
      <c r="AA570" s="236"/>
      <c r="AB570" s="237"/>
      <c r="AC570" s="237"/>
      <c r="AD570" s="237"/>
      <c r="AE570" s="237"/>
      <c r="AF570" s="237"/>
    </row>
    <row r="571" spans="24:32" x14ac:dyDescent="0.3">
      <c r="X571" s="237"/>
      <c r="Y571" s="60"/>
      <c r="Z571" s="235"/>
      <c r="AA571" s="236"/>
      <c r="AB571" s="237"/>
      <c r="AC571" s="237"/>
      <c r="AD571" s="237"/>
      <c r="AE571" s="237"/>
      <c r="AF571" s="237"/>
    </row>
    <row r="572" spans="24:32" x14ac:dyDescent="0.3">
      <c r="X572" s="237"/>
      <c r="Y572" s="60"/>
      <c r="Z572" s="235"/>
      <c r="AA572" s="236"/>
      <c r="AB572" s="237"/>
      <c r="AC572" s="237"/>
      <c r="AD572" s="237"/>
      <c r="AE572" s="237"/>
      <c r="AF572" s="237"/>
    </row>
    <row r="573" spans="24:32" x14ac:dyDescent="0.3">
      <c r="X573" s="237"/>
      <c r="Y573" s="60"/>
      <c r="Z573" s="235"/>
      <c r="AA573" s="236"/>
      <c r="AB573" s="237"/>
      <c r="AC573" s="237"/>
      <c r="AD573" s="237"/>
      <c r="AE573" s="237"/>
      <c r="AF573" s="237"/>
    </row>
    <row r="574" spans="24:32" x14ac:dyDescent="0.3">
      <c r="X574" s="237"/>
      <c r="Y574" s="60"/>
      <c r="Z574" s="235"/>
      <c r="AA574" s="236"/>
      <c r="AB574" s="237"/>
      <c r="AC574" s="237"/>
      <c r="AD574" s="237"/>
      <c r="AE574" s="237"/>
      <c r="AF574" s="237"/>
    </row>
    <row r="575" spans="24:32" x14ac:dyDescent="0.3">
      <c r="X575" s="237"/>
      <c r="Y575" s="60"/>
      <c r="Z575" s="235"/>
      <c r="AA575" s="236"/>
      <c r="AB575" s="237"/>
      <c r="AC575" s="237"/>
      <c r="AD575" s="237"/>
      <c r="AE575" s="237"/>
      <c r="AF575" s="237"/>
    </row>
    <row r="576" spans="24:32" x14ac:dyDescent="0.3">
      <c r="X576" s="237"/>
      <c r="Y576" s="60"/>
      <c r="Z576" s="235"/>
      <c r="AA576" s="236"/>
      <c r="AB576" s="237"/>
      <c r="AC576" s="237"/>
      <c r="AD576" s="237"/>
      <c r="AE576" s="237"/>
      <c r="AF576" s="237"/>
    </row>
    <row r="577" spans="24:32" x14ac:dyDescent="0.3">
      <c r="X577" s="237"/>
      <c r="Y577" s="60"/>
      <c r="Z577" s="235"/>
      <c r="AA577" s="236"/>
      <c r="AB577" s="237"/>
      <c r="AC577" s="237"/>
      <c r="AD577" s="237"/>
      <c r="AE577" s="237"/>
      <c r="AF577" s="237"/>
    </row>
    <row r="578" spans="24:32" x14ac:dyDescent="0.3">
      <c r="X578" s="237"/>
      <c r="Y578" s="60"/>
      <c r="Z578" s="235"/>
      <c r="AA578" s="236"/>
      <c r="AB578" s="237"/>
      <c r="AC578" s="237"/>
      <c r="AD578" s="237"/>
      <c r="AE578" s="237"/>
      <c r="AF578" s="237"/>
    </row>
    <row r="579" spans="24:32" x14ac:dyDescent="0.3">
      <c r="X579" s="237"/>
      <c r="Y579" s="60"/>
      <c r="Z579" s="235"/>
      <c r="AA579" s="236"/>
      <c r="AB579" s="237"/>
      <c r="AC579" s="237"/>
      <c r="AD579" s="237"/>
      <c r="AE579" s="237"/>
      <c r="AF579" s="237"/>
    </row>
    <row r="580" spans="24:32" x14ac:dyDescent="0.3">
      <c r="X580" s="237"/>
      <c r="Y580" s="60"/>
      <c r="Z580" s="235"/>
      <c r="AA580" s="236"/>
      <c r="AB580" s="237"/>
      <c r="AC580" s="237"/>
      <c r="AD580" s="237"/>
      <c r="AE580" s="237"/>
      <c r="AF580" s="237"/>
    </row>
    <row r="581" spans="24:32" x14ac:dyDescent="0.3">
      <c r="X581" s="237"/>
      <c r="Y581" s="60"/>
      <c r="Z581" s="235"/>
      <c r="AA581" s="236"/>
      <c r="AB581" s="237"/>
      <c r="AC581" s="237"/>
      <c r="AD581" s="237"/>
      <c r="AE581" s="237"/>
      <c r="AF581" s="237"/>
    </row>
    <row r="582" spans="24:32" x14ac:dyDescent="0.3">
      <c r="X582" s="237"/>
      <c r="Y582" s="60"/>
      <c r="Z582" s="235"/>
      <c r="AA582" s="236"/>
      <c r="AB582" s="237"/>
      <c r="AC582" s="237"/>
      <c r="AD582" s="237"/>
      <c r="AE582" s="237"/>
      <c r="AF582" s="237"/>
    </row>
    <row r="583" spans="24:32" x14ac:dyDescent="0.3">
      <c r="X583" s="237"/>
      <c r="Y583" s="60"/>
      <c r="Z583" s="235"/>
      <c r="AA583" s="236"/>
      <c r="AB583" s="237"/>
      <c r="AC583" s="237"/>
      <c r="AD583" s="237"/>
      <c r="AE583" s="237"/>
      <c r="AF583" s="237"/>
    </row>
    <row r="584" spans="24:32" x14ac:dyDescent="0.3">
      <c r="X584" s="237"/>
      <c r="Y584" s="60"/>
      <c r="Z584" s="235"/>
      <c r="AA584" s="236"/>
      <c r="AB584" s="237"/>
      <c r="AC584" s="237"/>
      <c r="AD584" s="237"/>
      <c r="AE584" s="237"/>
      <c r="AF584" s="237"/>
    </row>
    <row r="585" spans="24:32" x14ac:dyDescent="0.3">
      <c r="X585" s="237"/>
      <c r="Y585" s="60"/>
      <c r="Z585" s="235"/>
      <c r="AA585" s="236"/>
      <c r="AB585" s="237"/>
      <c r="AC585" s="237"/>
      <c r="AD585" s="237"/>
      <c r="AE585" s="237"/>
      <c r="AF585" s="237"/>
    </row>
    <row r="586" spans="24:32" x14ac:dyDescent="0.3">
      <c r="X586" s="237"/>
      <c r="Y586" s="60"/>
      <c r="Z586" s="235"/>
      <c r="AA586" s="236"/>
      <c r="AB586" s="237"/>
      <c r="AC586" s="237"/>
      <c r="AD586" s="237"/>
      <c r="AE586" s="237"/>
      <c r="AF586" s="237"/>
    </row>
    <row r="587" spans="24:32" x14ac:dyDescent="0.3">
      <c r="X587" s="237"/>
      <c r="Y587" s="60"/>
      <c r="Z587" s="235"/>
      <c r="AA587" s="236"/>
      <c r="AB587" s="237"/>
      <c r="AC587" s="237"/>
      <c r="AD587" s="237"/>
      <c r="AE587" s="237"/>
      <c r="AF587" s="237"/>
    </row>
    <row r="588" spans="24:32" x14ac:dyDescent="0.3">
      <c r="X588" s="237"/>
      <c r="Y588" s="60"/>
      <c r="Z588" s="235"/>
      <c r="AA588" s="236"/>
      <c r="AB588" s="237"/>
      <c r="AC588" s="237"/>
      <c r="AD588" s="237"/>
      <c r="AE588" s="237"/>
      <c r="AF588" s="237"/>
    </row>
    <row r="589" spans="24:32" x14ac:dyDescent="0.3">
      <c r="X589" s="237"/>
      <c r="Y589" s="60"/>
      <c r="Z589" s="235"/>
      <c r="AA589" s="236"/>
      <c r="AB589" s="237"/>
      <c r="AC589" s="237"/>
      <c r="AD589" s="237"/>
      <c r="AE589" s="237"/>
      <c r="AF589" s="237"/>
    </row>
    <row r="590" spans="24:32" x14ac:dyDescent="0.3">
      <c r="X590" s="237"/>
      <c r="Y590" s="60"/>
      <c r="Z590" s="235"/>
      <c r="AA590" s="236"/>
      <c r="AB590" s="237"/>
      <c r="AC590" s="237"/>
      <c r="AD590" s="237"/>
      <c r="AE590" s="237"/>
      <c r="AF590" s="237"/>
    </row>
    <row r="591" spans="24:32" x14ac:dyDescent="0.3">
      <c r="X591" s="237"/>
      <c r="Y591" s="60"/>
      <c r="Z591" s="235"/>
      <c r="AA591" s="236"/>
      <c r="AB591" s="237"/>
      <c r="AC591" s="237"/>
      <c r="AD591" s="237"/>
      <c r="AE591" s="237"/>
      <c r="AF591" s="237"/>
    </row>
    <row r="592" spans="24:32" x14ac:dyDescent="0.3">
      <c r="X592" s="237"/>
      <c r="Y592" s="60"/>
      <c r="Z592" s="235"/>
      <c r="AA592" s="236"/>
      <c r="AB592" s="237"/>
      <c r="AC592" s="237"/>
      <c r="AD592" s="237"/>
      <c r="AE592" s="237"/>
      <c r="AF592" s="237"/>
    </row>
    <row r="593" spans="24:32" x14ac:dyDescent="0.3">
      <c r="X593" s="237"/>
      <c r="Y593" s="60"/>
      <c r="Z593" s="235"/>
      <c r="AA593" s="236"/>
      <c r="AB593" s="237"/>
      <c r="AC593" s="237"/>
      <c r="AD593" s="237"/>
      <c r="AE593" s="237"/>
      <c r="AF593" s="237"/>
    </row>
    <row r="594" spans="24:32" x14ac:dyDescent="0.3">
      <c r="X594" s="237"/>
      <c r="Y594" s="60"/>
      <c r="Z594" s="235"/>
      <c r="AA594" s="236"/>
      <c r="AB594" s="237"/>
      <c r="AC594" s="237"/>
      <c r="AD594" s="237"/>
      <c r="AE594" s="237"/>
      <c r="AF594" s="237"/>
    </row>
    <row r="595" spans="24:32" x14ac:dyDescent="0.3">
      <c r="X595" s="237"/>
      <c r="Y595" s="60"/>
      <c r="Z595" s="235"/>
      <c r="AA595" s="236"/>
      <c r="AB595" s="237"/>
      <c r="AC595" s="237"/>
      <c r="AD595" s="237"/>
      <c r="AE595" s="237"/>
      <c r="AF595" s="237"/>
    </row>
    <row r="596" spans="24:32" x14ac:dyDescent="0.3">
      <c r="X596" s="237"/>
      <c r="Y596" s="60"/>
      <c r="Z596" s="235"/>
      <c r="AA596" s="236"/>
      <c r="AB596" s="237"/>
      <c r="AC596" s="237"/>
      <c r="AD596" s="237"/>
      <c r="AE596" s="237"/>
      <c r="AF596" s="237"/>
    </row>
    <row r="597" spans="24:32" x14ac:dyDescent="0.3">
      <c r="X597" s="237"/>
      <c r="Y597" s="60"/>
      <c r="Z597" s="235"/>
      <c r="AA597" s="236"/>
      <c r="AB597" s="237"/>
      <c r="AC597" s="237"/>
      <c r="AD597" s="237"/>
      <c r="AE597" s="237"/>
      <c r="AF597" s="237"/>
    </row>
    <row r="598" spans="24:32" x14ac:dyDescent="0.3">
      <c r="X598" s="237"/>
      <c r="Y598" s="60"/>
      <c r="Z598" s="235"/>
      <c r="AA598" s="236"/>
      <c r="AB598" s="237"/>
      <c r="AC598" s="237"/>
      <c r="AD598" s="237"/>
      <c r="AE598" s="237"/>
      <c r="AF598" s="237"/>
    </row>
    <row r="599" spans="24:32" x14ac:dyDescent="0.3">
      <c r="X599" s="237"/>
      <c r="Y599" s="60"/>
      <c r="Z599" s="235"/>
      <c r="AA599" s="236"/>
      <c r="AB599" s="237"/>
      <c r="AC599" s="237"/>
      <c r="AD599" s="237"/>
      <c r="AE599" s="237"/>
      <c r="AF599" s="237"/>
    </row>
    <row r="600" spans="24:32" x14ac:dyDescent="0.3">
      <c r="X600" s="237"/>
      <c r="Y600" s="60"/>
      <c r="Z600" s="235"/>
      <c r="AA600" s="236"/>
      <c r="AB600" s="237"/>
      <c r="AC600" s="237"/>
      <c r="AD600" s="237"/>
      <c r="AE600" s="237"/>
      <c r="AF600" s="237"/>
    </row>
    <row r="601" spans="24:32" x14ac:dyDescent="0.3">
      <c r="X601" s="237"/>
      <c r="Y601" s="60"/>
      <c r="Z601" s="235"/>
      <c r="AA601" s="236"/>
      <c r="AB601" s="237"/>
      <c r="AC601" s="237"/>
      <c r="AD601" s="237"/>
      <c r="AE601" s="237"/>
      <c r="AF601" s="237"/>
    </row>
    <row r="602" spans="24:32" x14ac:dyDescent="0.3">
      <c r="X602" s="237"/>
      <c r="Y602" s="60"/>
      <c r="Z602" s="235"/>
      <c r="AA602" s="236"/>
      <c r="AB602" s="237"/>
      <c r="AC602" s="237"/>
      <c r="AD602" s="237"/>
      <c r="AE602" s="237"/>
      <c r="AF602" s="237"/>
    </row>
    <row r="603" spans="24:32" x14ac:dyDescent="0.3">
      <c r="X603" s="237"/>
      <c r="Y603" s="60"/>
      <c r="Z603" s="235"/>
      <c r="AA603" s="236"/>
      <c r="AB603" s="237"/>
      <c r="AC603" s="237"/>
      <c r="AD603" s="237"/>
      <c r="AE603" s="237"/>
      <c r="AF603" s="237"/>
    </row>
    <row r="604" spans="24:32" x14ac:dyDescent="0.3">
      <c r="X604" s="237"/>
      <c r="Y604" s="60"/>
      <c r="Z604" s="235"/>
      <c r="AA604" s="236"/>
      <c r="AB604" s="237"/>
      <c r="AC604" s="237"/>
      <c r="AD604" s="237"/>
      <c r="AE604" s="237"/>
      <c r="AF604" s="237"/>
    </row>
    <row r="605" spans="24:32" x14ac:dyDescent="0.3">
      <c r="X605" s="237"/>
      <c r="Y605" s="60"/>
      <c r="Z605" s="235"/>
      <c r="AA605" s="236"/>
      <c r="AB605" s="237"/>
      <c r="AC605" s="237"/>
      <c r="AD605" s="237"/>
      <c r="AE605" s="237"/>
      <c r="AF605" s="237"/>
    </row>
    <row r="606" spans="24:32" x14ac:dyDescent="0.3">
      <c r="X606" s="237"/>
      <c r="Y606" s="60"/>
      <c r="Z606" s="235"/>
      <c r="AA606" s="236"/>
      <c r="AB606" s="237"/>
      <c r="AC606" s="237"/>
      <c r="AD606" s="237"/>
      <c r="AE606" s="237"/>
      <c r="AF606" s="237"/>
    </row>
    <row r="607" spans="24:32" x14ac:dyDescent="0.3">
      <c r="X607" s="237"/>
      <c r="Y607" s="60"/>
      <c r="Z607" s="235"/>
      <c r="AA607" s="236"/>
      <c r="AB607" s="237"/>
      <c r="AC607" s="237"/>
      <c r="AD607" s="237"/>
      <c r="AE607" s="237"/>
      <c r="AF607" s="237"/>
    </row>
    <row r="608" spans="24:32" x14ac:dyDescent="0.3">
      <c r="X608" s="237"/>
      <c r="Y608" s="60"/>
      <c r="Z608" s="235"/>
      <c r="AA608" s="236"/>
      <c r="AB608" s="237"/>
      <c r="AC608" s="237"/>
      <c r="AD608" s="237"/>
      <c r="AE608" s="237"/>
      <c r="AF608" s="237"/>
    </row>
    <row r="609" spans="24:32" x14ac:dyDescent="0.3">
      <c r="X609" s="237"/>
      <c r="Y609" s="60"/>
      <c r="Z609" s="235"/>
      <c r="AA609" s="236"/>
      <c r="AB609" s="237"/>
      <c r="AC609" s="237"/>
      <c r="AD609" s="237"/>
      <c r="AE609" s="237"/>
      <c r="AF609" s="237"/>
    </row>
    <row r="610" spans="24:32" x14ac:dyDescent="0.3">
      <c r="X610" s="237"/>
      <c r="Y610" s="60"/>
      <c r="Z610" s="235"/>
      <c r="AA610" s="236"/>
      <c r="AB610" s="237"/>
      <c r="AC610" s="237"/>
      <c r="AD610" s="237"/>
      <c r="AE610" s="237"/>
      <c r="AF610" s="237"/>
    </row>
    <row r="611" spans="24:32" x14ac:dyDescent="0.3">
      <c r="X611" s="237"/>
      <c r="Y611" s="60"/>
      <c r="Z611" s="235"/>
      <c r="AA611" s="236"/>
      <c r="AB611" s="237"/>
      <c r="AC611" s="237"/>
      <c r="AD611" s="237"/>
      <c r="AE611" s="237"/>
      <c r="AF611" s="237"/>
    </row>
    <row r="612" spans="24:32" x14ac:dyDescent="0.3">
      <c r="X612" s="237"/>
      <c r="Y612" s="60"/>
      <c r="Z612" s="235"/>
      <c r="AA612" s="236"/>
      <c r="AB612" s="237"/>
      <c r="AC612" s="237"/>
      <c r="AD612" s="237"/>
      <c r="AE612" s="237"/>
      <c r="AF612" s="237"/>
    </row>
    <row r="613" spans="24:32" x14ac:dyDescent="0.3">
      <c r="X613" s="237"/>
      <c r="Y613" s="60"/>
      <c r="Z613" s="235"/>
      <c r="AA613" s="236"/>
      <c r="AB613" s="237"/>
      <c r="AC613" s="237"/>
      <c r="AD613" s="237"/>
      <c r="AE613" s="237"/>
      <c r="AF613" s="237"/>
    </row>
    <row r="614" spans="24:32" x14ac:dyDescent="0.3">
      <c r="X614" s="237"/>
      <c r="Y614" s="60"/>
      <c r="Z614" s="235"/>
      <c r="AA614" s="236"/>
      <c r="AB614" s="237"/>
      <c r="AC614" s="237"/>
      <c r="AD614" s="237"/>
      <c r="AE614" s="237"/>
      <c r="AF614" s="237"/>
    </row>
    <row r="615" spans="24:32" x14ac:dyDescent="0.3">
      <c r="X615" s="237"/>
      <c r="Y615" s="60"/>
      <c r="Z615" s="235"/>
      <c r="AA615" s="236"/>
      <c r="AB615" s="237"/>
      <c r="AC615" s="237"/>
      <c r="AD615" s="237"/>
      <c r="AE615" s="237"/>
      <c r="AF615" s="237"/>
    </row>
    <row r="616" spans="24:32" x14ac:dyDescent="0.3">
      <c r="X616" s="237"/>
      <c r="Y616" s="60"/>
      <c r="Z616" s="235"/>
      <c r="AA616" s="236"/>
      <c r="AB616" s="237"/>
      <c r="AC616" s="237"/>
      <c r="AD616" s="237"/>
      <c r="AE616" s="237"/>
      <c r="AF616" s="237"/>
    </row>
    <row r="617" spans="24:32" x14ac:dyDescent="0.3">
      <c r="X617" s="237"/>
      <c r="Y617" s="60"/>
      <c r="Z617" s="235"/>
      <c r="AA617" s="236"/>
      <c r="AB617" s="237"/>
      <c r="AC617" s="237"/>
      <c r="AD617" s="237"/>
      <c r="AE617" s="237"/>
      <c r="AF617" s="237"/>
    </row>
    <row r="618" spans="24:32" x14ac:dyDescent="0.3">
      <c r="X618" s="237"/>
      <c r="Y618" s="60"/>
      <c r="Z618" s="235"/>
      <c r="AA618" s="236"/>
      <c r="AB618" s="237"/>
      <c r="AC618" s="237"/>
      <c r="AD618" s="237"/>
      <c r="AE618" s="237"/>
      <c r="AF618" s="237"/>
    </row>
    <row r="619" spans="24:32" x14ac:dyDescent="0.3">
      <c r="X619" s="237"/>
      <c r="Y619" s="60"/>
      <c r="Z619" s="235"/>
      <c r="AA619" s="236"/>
      <c r="AB619" s="237"/>
      <c r="AC619" s="237"/>
      <c r="AD619" s="237"/>
      <c r="AE619" s="237"/>
      <c r="AF619" s="237"/>
    </row>
    <row r="620" spans="24:32" x14ac:dyDescent="0.3">
      <c r="X620" s="237"/>
      <c r="Y620" s="60"/>
      <c r="Z620" s="235"/>
      <c r="AA620" s="236"/>
      <c r="AB620" s="237"/>
      <c r="AC620" s="237"/>
      <c r="AD620" s="237"/>
      <c r="AE620" s="237"/>
      <c r="AF620" s="237"/>
    </row>
    <row r="621" spans="24:32" x14ac:dyDescent="0.3">
      <c r="X621" s="237"/>
      <c r="Y621" s="60"/>
      <c r="Z621" s="235"/>
      <c r="AA621" s="236"/>
      <c r="AB621" s="237"/>
      <c r="AC621" s="237"/>
      <c r="AD621" s="237"/>
      <c r="AE621" s="237"/>
      <c r="AF621" s="237"/>
    </row>
    <row r="622" spans="24:32" x14ac:dyDescent="0.3">
      <c r="X622" s="237"/>
      <c r="Y622" s="60"/>
      <c r="Z622" s="235"/>
      <c r="AA622" s="236"/>
      <c r="AB622" s="237"/>
      <c r="AC622" s="237"/>
      <c r="AD622" s="237"/>
      <c r="AE622" s="237"/>
      <c r="AF622" s="237"/>
    </row>
    <row r="623" spans="24:32" x14ac:dyDescent="0.3">
      <c r="X623" s="237"/>
      <c r="Y623" s="60"/>
      <c r="Z623" s="235"/>
      <c r="AA623" s="236"/>
      <c r="AB623" s="237"/>
      <c r="AC623" s="237"/>
      <c r="AD623" s="237"/>
      <c r="AE623" s="237"/>
      <c r="AF623" s="237"/>
    </row>
    <row r="624" spans="24:32" x14ac:dyDescent="0.3">
      <c r="X624" s="237"/>
      <c r="Y624" s="60"/>
      <c r="Z624" s="235"/>
      <c r="AA624" s="236"/>
      <c r="AB624" s="237"/>
      <c r="AC624" s="237"/>
      <c r="AD624" s="237"/>
      <c r="AE624" s="237"/>
      <c r="AF624" s="237"/>
    </row>
    <row r="625" spans="24:32" x14ac:dyDescent="0.3">
      <c r="X625" s="237"/>
      <c r="Y625" s="60"/>
      <c r="Z625" s="235"/>
      <c r="AA625" s="236"/>
      <c r="AB625" s="237"/>
      <c r="AC625" s="237"/>
      <c r="AD625" s="237"/>
      <c r="AE625" s="237"/>
      <c r="AF625" s="237"/>
    </row>
    <row r="626" spans="24:32" x14ac:dyDescent="0.3">
      <c r="X626" s="237"/>
      <c r="Y626" s="60"/>
      <c r="Z626" s="235"/>
      <c r="AA626" s="236"/>
      <c r="AB626" s="237"/>
      <c r="AC626" s="237"/>
      <c r="AD626" s="237"/>
      <c r="AE626" s="237"/>
      <c r="AF626" s="237"/>
    </row>
    <row r="627" spans="24:32" x14ac:dyDescent="0.3">
      <c r="X627" s="237"/>
      <c r="Y627" s="60"/>
      <c r="Z627" s="235"/>
      <c r="AA627" s="236"/>
      <c r="AB627" s="237"/>
      <c r="AC627" s="237"/>
      <c r="AD627" s="237"/>
      <c r="AE627" s="237"/>
      <c r="AF627" s="237"/>
    </row>
    <row r="628" spans="24:32" x14ac:dyDescent="0.3">
      <c r="X628" s="237"/>
      <c r="Y628" s="60"/>
      <c r="Z628" s="235"/>
      <c r="AA628" s="236"/>
      <c r="AB628" s="237"/>
      <c r="AC628" s="237"/>
      <c r="AD628" s="237"/>
      <c r="AE628" s="237"/>
      <c r="AF628" s="237"/>
    </row>
    <row r="629" spans="24:32" x14ac:dyDescent="0.3">
      <c r="X629" s="237"/>
      <c r="Y629" s="60"/>
      <c r="Z629" s="235"/>
      <c r="AA629" s="236"/>
      <c r="AB629" s="237"/>
      <c r="AC629" s="237"/>
      <c r="AD629" s="237"/>
      <c r="AE629" s="237"/>
      <c r="AF629" s="237"/>
    </row>
    <row r="630" spans="24:32" x14ac:dyDescent="0.3">
      <c r="X630" s="237"/>
      <c r="Y630" s="60"/>
      <c r="Z630" s="235"/>
      <c r="AA630" s="236"/>
      <c r="AB630" s="237"/>
      <c r="AC630" s="237"/>
      <c r="AD630" s="237"/>
      <c r="AE630" s="237"/>
      <c r="AF630" s="237"/>
    </row>
    <row r="631" spans="24:32" x14ac:dyDescent="0.3">
      <c r="X631" s="237"/>
      <c r="Y631" s="60"/>
      <c r="Z631" s="235"/>
      <c r="AA631" s="236"/>
      <c r="AB631" s="237"/>
      <c r="AC631" s="237"/>
      <c r="AD631" s="237"/>
      <c r="AE631" s="237"/>
      <c r="AF631" s="237"/>
    </row>
    <row r="632" spans="24:32" x14ac:dyDescent="0.3">
      <c r="X632" s="237"/>
      <c r="Y632" s="60"/>
      <c r="Z632" s="235"/>
      <c r="AA632" s="236"/>
      <c r="AB632" s="237"/>
      <c r="AC632" s="237"/>
      <c r="AD632" s="237"/>
      <c r="AE632" s="237"/>
      <c r="AF632" s="237"/>
    </row>
    <row r="633" spans="24:32" x14ac:dyDescent="0.3">
      <c r="X633" s="237"/>
      <c r="Y633" s="60"/>
      <c r="Z633" s="235"/>
      <c r="AA633" s="236"/>
      <c r="AB633" s="237"/>
      <c r="AC633" s="237"/>
      <c r="AD633" s="237"/>
      <c r="AE633" s="237"/>
      <c r="AF633" s="237"/>
    </row>
    <row r="634" spans="24:32" x14ac:dyDescent="0.3">
      <c r="X634" s="237"/>
      <c r="Y634" s="60"/>
      <c r="Z634" s="235"/>
      <c r="AA634" s="236"/>
      <c r="AB634" s="237"/>
      <c r="AC634" s="237"/>
      <c r="AD634" s="237"/>
      <c r="AE634" s="237"/>
      <c r="AF634" s="237"/>
    </row>
    <row r="635" spans="24:32" x14ac:dyDescent="0.3">
      <c r="X635" s="237"/>
      <c r="Y635" s="60"/>
      <c r="Z635" s="235"/>
      <c r="AA635" s="236"/>
      <c r="AB635" s="237"/>
      <c r="AC635" s="237"/>
      <c r="AD635" s="237"/>
      <c r="AE635" s="237"/>
      <c r="AF635" s="237"/>
    </row>
    <row r="636" spans="24:32" x14ac:dyDescent="0.3">
      <c r="X636" s="237"/>
      <c r="Y636" s="60"/>
      <c r="Z636" s="235"/>
      <c r="AA636" s="236"/>
      <c r="AB636" s="237"/>
      <c r="AC636" s="237"/>
      <c r="AD636" s="237"/>
      <c r="AE636" s="237"/>
      <c r="AF636" s="237"/>
    </row>
    <row r="637" spans="24:32" x14ac:dyDescent="0.3">
      <c r="X637" s="237"/>
      <c r="Y637" s="60"/>
      <c r="Z637" s="235"/>
      <c r="AA637" s="236"/>
      <c r="AB637" s="237"/>
      <c r="AC637" s="237"/>
      <c r="AD637" s="237"/>
      <c r="AE637" s="237"/>
      <c r="AF637" s="237"/>
    </row>
    <row r="638" spans="24:32" x14ac:dyDescent="0.3">
      <c r="X638" s="237"/>
      <c r="Y638" s="60"/>
      <c r="Z638" s="235"/>
      <c r="AA638" s="236"/>
      <c r="AB638" s="237"/>
      <c r="AC638" s="237"/>
      <c r="AD638" s="237"/>
      <c r="AE638" s="237"/>
      <c r="AF638" s="237"/>
    </row>
    <row r="639" spans="24:32" x14ac:dyDescent="0.3">
      <c r="X639" s="237"/>
      <c r="Y639" s="60"/>
      <c r="Z639" s="235"/>
      <c r="AA639" s="236"/>
      <c r="AB639" s="237"/>
      <c r="AC639" s="237"/>
      <c r="AD639" s="237"/>
      <c r="AE639" s="237"/>
      <c r="AF639" s="237"/>
    </row>
    <row r="640" spans="24:32" x14ac:dyDescent="0.3">
      <c r="X640" s="237"/>
      <c r="Y640" s="60"/>
      <c r="Z640" s="235"/>
      <c r="AA640" s="236"/>
      <c r="AB640" s="237"/>
      <c r="AC640" s="237"/>
      <c r="AD640" s="237"/>
      <c r="AE640" s="237"/>
      <c r="AF640" s="237"/>
    </row>
    <row r="641" spans="24:32" x14ac:dyDescent="0.3">
      <c r="X641" s="237"/>
      <c r="Y641" s="60"/>
      <c r="Z641" s="235"/>
      <c r="AA641" s="236"/>
      <c r="AB641" s="237"/>
      <c r="AC641" s="237"/>
      <c r="AD641" s="237"/>
      <c r="AE641" s="237"/>
      <c r="AF641" s="237"/>
    </row>
    <row r="642" spans="24:32" x14ac:dyDescent="0.3">
      <c r="X642" s="237"/>
      <c r="Y642" s="60"/>
      <c r="Z642" s="235"/>
      <c r="AA642" s="236"/>
      <c r="AB642" s="237"/>
      <c r="AC642" s="237"/>
      <c r="AD642" s="237"/>
      <c r="AE642" s="237"/>
      <c r="AF642" s="237"/>
    </row>
    <row r="643" spans="24:32" x14ac:dyDescent="0.3">
      <c r="X643" s="237"/>
      <c r="Y643" s="60"/>
      <c r="Z643" s="235"/>
      <c r="AA643" s="236"/>
      <c r="AB643" s="237"/>
      <c r="AC643" s="237"/>
      <c r="AD643" s="237"/>
      <c r="AE643" s="237"/>
      <c r="AF643" s="237"/>
    </row>
    <row r="644" spans="24:32" x14ac:dyDescent="0.3">
      <c r="X644" s="237"/>
      <c r="Y644" s="60"/>
      <c r="Z644" s="235"/>
      <c r="AA644" s="236"/>
      <c r="AB644" s="237"/>
      <c r="AC644" s="237"/>
      <c r="AD644" s="237"/>
      <c r="AE644" s="237"/>
      <c r="AF644" s="237"/>
    </row>
    <row r="645" spans="24:32" x14ac:dyDescent="0.3">
      <c r="X645" s="237"/>
      <c r="Y645" s="60"/>
      <c r="Z645" s="235"/>
      <c r="AA645" s="236"/>
      <c r="AB645" s="237"/>
      <c r="AC645" s="237"/>
      <c r="AD645" s="237"/>
      <c r="AE645" s="237"/>
      <c r="AF645" s="237"/>
    </row>
    <row r="646" spans="24:32" x14ac:dyDescent="0.3">
      <c r="X646" s="237"/>
      <c r="Y646" s="60"/>
      <c r="Z646" s="235"/>
      <c r="AA646" s="236"/>
      <c r="AB646" s="237"/>
      <c r="AC646" s="237"/>
      <c r="AD646" s="237"/>
      <c r="AE646" s="237"/>
      <c r="AF646" s="237"/>
    </row>
    <row r="647" spans="24:32" x14ac:dyDescent="0.3">
      <c r="X647" s="237"/>
      <c r="Y647" s="60"/>
      <c r="Z647" s="235"/>
      <c r="AA647" s="236"/>
      <c r="AB647" s="237"/>
      <c r="AC647" s="237"/>
      <c r="AD647" s="237"/>
      <c r="AE647" s="237"/>
      <c r="AF647" s="237"/>
    </row>
    <row r="648" spans="24:32" x14ac:dyDescent="0.3">
      <c r="X648" s="237"/>
      <c r="Y648" s="60"/>
      <c r="Z648" s="235"/>
      <c r="AA648" s="236"/>
      <c r="AB648" s="237"/>
      <c r="AC648" s="237"/>
      <c r="AD648" s="237"/>
      <c r="AE648" s="237"/>
      <c r="AF648" s="237"/>
    </row>
    <row r="649" spans="24:32" x14ac:dyDescent="0.3">
      <c r="X649" s="237"/>
      <c r="Y649" s="60"/>
      <c r="Z649" s="235"/>
      <c r="AA649" s="236"/>
      <c r="AB649" s="237"/>
      <c r="AC649" s="237"/>
      <c r="AD649" s="237"/>
      <c r="AE649" s="237"/>
      <c r="AF649" s="237"/>
    </row>
    <row r="650" spans="24:32" x14ac:dyDescent="0.3">
      <c r="X650" s="237"/>
      <c r="Y650" s="60"/>
      <c r="Z650" s="235"/>
      <c r="AA650" s="236"/>
      <c r="AB650" s="237"/>
      <c r="AC650" s="237"/>
      <c r="AD650" s="237"/>
      <c r="AE650" s="237"/>
      <c r="AF650" s="237"/>
    </row>
    <row r="651" spans="24:32" x14ac:dyDescent="0.3">
      <c r="X651" s="237"/>
      <c r="Y651" s="60"/>
      <c r="Z651" s="235"/>
      <c r="AA651" s="236"/>
      <c r="AB651" s="237"/>
      <c r="AC651" s="237"/>
      <c r="AD651" s="237"/>
      <c r="AE651" s="237"/>
      <c r="AF651" s="237"/>
    </row>
    <row r="652" spans="24:32" x14ac:dyDescent="0.3">
      <c r="X652" s="237"/>
      <c r="Y652" s="60"/>
      <c r="Z652" s="235"/>
      <c r="AA652" s="236"/>
      <c r="AB652" s="237"/>
      <c r="AC652" s="237"/>
      <c r="AD652" s="237"/>
      <c r="AE652" s="237"/>
      <c r="AF652" s="237"/>
    </row>
    <row r="653" spans="24:32" x14ac:dyDescent="0.3">
      <c r="X653" s="237"/>
      <c r="Y653" s="60"/>
      <c r="Z653" s="235"/>
      <c r="AA653" s="236"/>
      <c r="AB653" s="237"/>
      <c r="AC653" s="237"/>
      <c r="AD653" s="237"/>
      <c r="AE653" s="237"/>
      <c r="AF653" s="237"/>
    </row>
    <row r="654" spans="24:32" x14ac:dyDescent="0.3">
      <c r="X654" s="237"/>
      <c r="Y654" s="60"/>
      <c r="Z654" s="235"/>
      <c r="AA654" s="236"/>
      <c r="AB654" s="237"/>
      <c r="AC654" s="237"/>
      <c r="AD654" s="237"/>
      <c r="AE654" s="237"/>
      <c r="AF654" s="237"/>
    </row>
    <row r="655" spans="24:32" x14ac:dyDescent="0.3">
      <c r="X655" s="237"/>
      <c r="Y655" s="60"/>
      <c r="Z655" s="235"/>
      <c r="AA655" s="236"/>
      <c r="AB655" s="237"/>
      <c r="AC655" s="237"/>
      <c r="AD655" s="237"/>
      <c r="AE655" s="237"/>
      <c r="AF655" s="237"/>
    </row>
    <row r="656" spans="24:32" x14ac:dyDescent="0.3">
      <c r="X656" s="237"/>
      <c r="Y656" s="60"/>
      <c r="Z656" s="235"/>
      <c r="AA656" s="236"/>
      <c r="AB656" s="237"/>
      <c r="AC656" s="237"/>
      <c r="AD656" s="237"/>
      <c r="AE656" s="237"/>
      <c r="AF656" s="237"/>
    </row>
    <row r="657" spans="24:32" x14ac:dyDescent="0.3">
      <c r="X657" s="237"/>
      <c r="Y657" s="60"/>
      <c r="Z657" s="235"/>
      <c r="AA657" s="236"/>
      <c r="AB657" s="237"/>
      <c r="AC657" s="237"/>
      <c r="AD657" s="237"/>
      <c r="AE657" s="237"/>
      <c r="AF657" s="237"/>
    </row>
    <row r="658" spans="24:32" x14ac:dyDescent="0.3">
      <c r="X658" s="237"/>
      <c r="Y658" s="60"/>
      <c r="Z658" s="235"/>
      <c r="AA658" s="236"/>
      <c r="AB658" s="237"/>
      <c r="AC658" s="237"/>
      <c r="AD658" s="237"/>
      <c r="AE658" s="237"/>
      <c r="AF658" s="237"/>
    </row>
    <row r="659" spans="24:32" x14ac:dyDescent="0.3">
      <c r="X659" s="237"/>
      <c r="Y659" s="60"/>
      <c r="Z659" s="235"/>
      <c r="AA659" s="236"/>
      <c r="AB659" s="237"/>
      <c r="AC659" s="237"/>
      <c r="AD659" s="237"/>
      <c r="AE659" s="237"/>
      <c r="AF659" s="237"/>
    </row>
    <row r="660" spans="24:32" x14ac:dyDescent="0.3">
      <c r="X660" s="237"/>
      <c r="Y660" s="60"/>
      <c r="Z660" s="235"/>
      <c r="AA660" s="236"/>
      <c r="AB660" s="237"/>
      <c r="AC660" s="237"/>
      <c r="AD660" s="237"/>
      <c r="AE660" s="237"/>
      <c r="AF660" s="237"/>
    </row>
    <row r="661" spans="24:32" x14ac:dyDescent="0.3">
      <c r="X661" s="237"/>
      <c r="Y661" s="60"/>
      <c r="Z661" s="235"/>
      <c r="AA661" s="236"/>
      <c r="AB661" s="237"/>
      <c r="AC661" s="237"/>
      <c r="AD661" s="237"/>
      <c r="AE661" s="237"/>
      <c r="AF661" s="237"/>
    </row>
    <row r="662" spans="24:32" x14ac:dyDescent="0.3">
      <c r="X662" s="237"/>
      <c r="Y662" s="60"/>
      <c r="Z662" s="235"/>
      <c r="AA662" s="236"/>
      <c r="AB662" s="237"/>
      <c r="AC662" s="237"/>
      <c r="AD662" s="237"/>
      <c r="AE662" s="237"/>
      <c r="AF662" s="237"/>
    </row>
    <row r="663" spans="24:32" x14ac:dyDescent="0.3">
      <c r="X663" s="237"/>
      <c r="Y663" s="60"/>
      <c r="Z663" s="235"/>
      <c r="AA663" s="236"/>
      <c r="AB663" s="237"/>
      <c r="AC663" s="237"/>
      <c r="AD663" s="237"/>
      <c r="AE663" s="237"/>
      <c r="AF663" s="237"/>
    </row>
    <row r="664" spans="24:32" x14ac:dyDescent="0.3">
      <c r="X664" s="237"/>
      <c r="Y664" s="60"/>
      <c r="Z664" s="235"/>
      <c r="AA664" s="236"/>
      <c r="AB664" s="237"/>
      <c r="AC664" s="237"/>
      <c r="AD664" s="237"/>
      <c r="AE664" s="237"/>
      <c r="AF664" s="237"/>
    </row>
    <row r="665" spans="24:32" x14ac:dyDescent="0.3">
      <c r="X665" s="237"/>
      <c r="Y665" s="60"/>
      <c r="Z665" s="235"/>
      <c r="AA665" s="236"/>
      <c r="AB665" s="237"/>
      <c r="AC665" s="237"/>
      <c r="AD665" s="237"/>
      <c r="AE665" s="237"/>
      <c r="AF665" s="237"/>
    </row>
    <row r="666" spans="24:32" x14ac:dyDescent="0.3">
      <c r="X666" s="237"/>
      <c r="Y666" s="60"/>
      <c r="Z666" s="235"/>
      <c r="AA666" s="236"/>
      <c r="AB666" s="237"/>
      <c r="AC666" s="237"/>
      <c r="AD666" s="237"/>
      <c r="AE666" s="237"/>
      <c r="AF666" s="237"/>
    </row>
    <row r="667" spans="24:32" x14ac:dyDescent="0.3">
      <c r="X667" s="237"/>
      <c r="Y667" s="60"/>
      <c r="Z667" s="235"/>
      <c r="AA667" s="236"/>
      <c r="AB667" s="237"/>
      <c r="AC667" s="237"/>
      <c r="AD667" s="237"/>
      <c r="AE667" s="237"/>
      <c r="AF667" s="237"/>
    </row>
    <row r="668" spans="24:32" x14ac:dyDescent="0.3">
      <c r="X668" s="237"/>
      <c r="Y668" s="60"/>
      <c r="Z668" s="235"/>
      <c r="AA668" s="236"/>
      <c r="AB668" s="237"/>
      <c r="AC668" s="237"/>
      <c r="AD668" s="237"/>
      <c r="AE668" s="237"/>
      <c r="AF668" s="237"/>
    </row>
    <row r="669" spans="24:32" x14ac:dyDescent="0.3">
      <c r="X669" s="237"/>
      <c r="Y669" s="60"/>
      <c r="Z669" s="235"/>
      <c r="AA669" s="236"/>
      <c r="AB669" s="237"/>
      <c r="AC669" s="237"/>
      <c r="AD669" s="237"/>
      <c r="AE669" s="237"/>
      <c r="AF669" s="237"/>
    </row>
    <row r="670" spans="24:32" x14ac:dyDescent="0.3">
      <c r="X670" s="237"/>
      <c r="Y670" s="60"/>
      <c r="Z670" s="235"/>
      <c r="AA670" s="236"/>
      <c r="AB670" s="237"/>
      <c r="AC670" s="237"/>
      <c r="AD670" s="237"/>
      <c r="AE670" s="237"/>
      <c r="AF670" s="237"/>
    </row>
    <row r="671" spans="24:32" x14ac:dyDescent="0.3">
      <c r="X671" s="237"/>
      <c r="Y671" s="60"/>
      <c r="Z671" s="235"/>
      <c r="AA671" s="236"/>
      <c r="AB671" s="237"/>
      <c r="AC671" s="237"/>
      <c r="AD671" s="237"/>
      <c r="AE671" s="237"/>
      <c r="AF671" s="237"/>
    </row>
    <row r="672" spans="24:32" x14ac:dyDescent="0.3">
      <c r="X672" s="237"/>
      <c r="Y672" s="60"/>
      <c r="Z672" s="235"/>
      <c r="AA672" s="236"/>
      <c r="AB672" s="237"/>
      <c r="AC672" s="237"/>
      <c r="AD672" s="237"/>
      <c r="AE672" s="237"/>
      <c r="AF672" s="237"/>
    </row>
    <row r="673" spans="24:32" x14ac:dyDescent="0.3">
      <c r="X673" s="237"/>
      <c r="Y673" s="60"/>
      <c r="Z673" s="235"/>
      <c r="AA673" s="236"/>
      <c r="AB673" s="237"/>
      <c r="AC673" s="237"/>
      <c r="AD673" s="237"/>
      <c r="AE673" s="237"/>
      <c r="AF673" s="237"/>
    </row>
    <row r="674" spans="24:32" x14ac:dyDescent="0.3">
      <c r="X674" s="237"/>
      <c r="Y674" s="60"/>
      <c r="Z674" s="235"/>
      <c r="AA674" s="236"/>
      <c r="AB674" s="237"/>
      <c r="AC674" s="237"/>
      <c r="AD674" s="237"/>
      <c r="AE674" s="237"/>
      <c r="AF674" s="237"/>
    </row>
    <row r="675" spans="24:32" x14ac:dyDescent="0.3">
      <c r="X675" s="237"/>
      <c r="Y675" s="60"/>
      <c r="Z675" s="235"/>
      <c r="AA675" s="236"/>
      <c r="AB675" s="237"/>
      <c r="AC675" s="237"/>
      <c r="AD675" s="237"/>
      <c r="AE675" s="237"/>
      <c r="AF675" s="237"/>
    </row>
    <row r="676" spans="24:32" x14ac:dyDescent="0.3">
      <c r="X676" s="237"/>
      <c r="Y676" s="60"/>
      <c r="Z676" s="235"/>
      <c r="AA676" s="236"/>
      <c r="AB676" s="237"/>
      <c r="AC676" s="237"/>
      <c r="AD676" s="237"/>
      <c r="AE676" s="237"/>
      <c r="AF676" s="237"/>
    </row>
    <row r="677" spans="24:32" x14ac:dyDescent="0.3">
      <c r="X677" s="237"/>
      <c r="Y677" s="60"/>
      <c r="Z677" s="235"/>
      <c r="AA677" s="236"/>
      <c r="AB677" s="237"/>
      <c r="AC677" s="237"/>
      <c r="AD677" s="237"/>
      <c r="AE677" s="237"/>
      <c r="AF677" s="237"/>
    </row>
    <row r="678" spans="24:32" x14ac:dyDescent="0.3">
      <c r="X678" s="237"/>
      <c r="Y678" s="60"/>
      <c r="Z678" s="235"/>
      <c r="AA678" s="236"/>
      <c r="AB678" s="237"/>
      <c r="AC678" s="237"/>
      <c r="AD678" s="237"/>
      <c r="AE678" s="237"/>
      <c r="AF678" s="237"/>
    </row>
    <row r="679" spans="24:32" x14ac:dyDescent="0.3">
      <c r="X679" s="237"/>
      <c r="Y679" s="60"/>
      <c r="Z679" s="235"/>
      <c r="AA679" s="236"/>
      <c r="AB679" s="237"/>
      <c r="AC679" s="237"/>
      <c r="AD679" s="237"/>
      <c r="AE679" s="237"/>
      <c r="AF679" s="237"/>
    </row>
    <row r="680" spans="24:32" x14ac:dyDescent="0.3">
      <c r="X680" s="237"/>
      <c r="Y680" s="60"/>
      <c r="Z680" s="235"/>
      <c r="AA680" s="236"/>
      <c r="AB680" s="237"/>
      <c r="AC680" s="237"/>
      <c r="AD680" s="237"/>
      <c r="AE680" s="237"/>
      <c r="AF680" s="237"/>
    </row>
    <row r="681" spans="24:32" x14ac:dyDescent="0.3">
      <c r="X681" s="237"/>
      <c r="Y681" s="60"/>
      <c r="Z681" s="235"/>
      <c r="AA681" s="236"/>
      <c r="AB681" s="237"/>
      <c r="AC681" s="237"/>
      <c r="AD681" s="237"/>
      <c r="AE681" s="237"/>
      <c r="AF681" s="237"/>
    </row>
    <row r="682" spans="24:32" x14ac:dyDescent="0.3">
      <c r="X682" s="237"/>
      <c r="Y682" s="60"/>
      <c r="Z682" s="235"/>
      <c r="AA682" s="236"/>
      <c r="AB682" s="237"/>
      <c r="AC682" s="237"/>
      <c r="AD682" s="237"/>
      <c r="AE682" s="237"/>
      <c r="AF682" s="237"/>
    </row>
    <row r="683" spans="24:32" x14ac:dyDescent="0.3">
      <c r="X683" s="237"/>
      <c r="Y683" s="60"/>
      <c r="Z683" s="235"/>
      <c r="AA683" s="236"/>
      <c r="AB683" s="237"/>
      <c r="AC683" s="237"/>
      <c r="AD683" s="237"/>
      <c r="AE683" s="237"/>
      <c r="AF683" s="237"/>
    </row>
    <row r="684" spans="24:32" x14ac:dyDescent="0.3">
      <c r="X684" s="237"/>
      <c r="Y684" s="60"/>
      <c r="Z684" s="235"/>
      <c r="AA684" s="236"/>
      <c r="AB684" s="237"/>
      <c r="AC684" s="237"/>
      <c r="AD684" s="237"/>
      <c r="AE684" s="237"/>
      <c r="AF684" s="237"/>
    </row>
    <row r="685" spans="24:32" x14ac:dyDescent="0.3">
      <c r="X685" s="237"/>
      <c r="Y685" s="60"/>
      <c r="Z685" s="235"/>
      <c r="AA685" s="236"/>
      <c r="AB685" s="237"/>
      <c r="AC685" s="237"/>
      <c r="AD685" s="237"/>
      <c r="AE685" s="237"/>
      <c r="AF685" s="237"/>
    </row>
    <row r="686" spans="24:32" x14ac:dyDescent="0.3">
      <c r="X686" s="237"/>
      <c r="Y686" s="60"/>
      <c r="Z686" s="235"/>
      <c r="AA686" s="236"/>
      <c r="AB686" s="237"/>
      <c r="AC686" s="237"/>
      <c r="AD686" s="237"/>
      <c r="AE686" s="237"/>
      <c r="AF686" s="237"/>
    </row>
    <row r="687" spans="24:32" x14ac:dyDescent="0.3">
      <c r="X687" s="237"/>
      <c r="Y687" s="60"/>
      <c r="Z687" s="235"/>
      <c r="AA687" s="236"/>
      <c r="AB687" s="237"/>
      <c r="AC687" s="237"/>
      <c r="AD687" s="237"/>
      <c r="AE687" s="237"/>
      <c r="AF687" s="237"/>
    </row>
    <row r="688" spans="24:32" x14ac:dyDescent="0.3">
      <c r="X688" s="237"/>
      <c r="Y688" s="60"/>
      <c r="Z688" s="235"/>
      <c r="AA688" s="236"/>
      <c r="AB688" s="237"/>
      <c r="AC688" s="237"/>
      <c r="AD688" s="237"/>
      <c r="AE688" s="237"/>
      <c r="AF688" s="237"/>
    </row>
    <row r="689" spans="24:32" x14ac:dyDescent="0.3">
      <c r="X689" s="237"/>
      <c r="Y689" s="60"/>
      <c r="Z689" s="235"/>
      <c r="AA689" s="236"/>
      <c r="AB689" s="237"/>
      <c r="AC689" s="237"/>
      <c r="AD689" s="237"/>
      <c r="AE689" s="237"/>
      <c r="AF689" s="237"/>
    </row>
    <row r="690" spans="24:32" x14ac:dyDescent="0.3">
      <c r="X690" s="237"/>
      <c r="Y690" s="60"/>
      <c r="Z690" s="235"/>
      <c r="AA690" s="236"/>
      <c r="AB690" s="237"/>
      <c r="AC690" s="237"/>
      <c r="AD690" s="237"/>
      <c r="AE690" s="237"/>
      <c r="AF690" s="237"/>
    </row>
    <row r="691" spans="24:32" x14ac:dyDescent="0.3">
      <c r="X691" s="237"/>
      <c r="Y691" s="60"/>
      <c r="Z691" s="235"/>
      <c r="AA691" s="236"/>
      <c r="AB691" s="237"/>
      <c r="AC691" s="237"/>
      <c r="AD691" s="237"/>
      <c r="AE691" s="237"/>
      <c r="AF691" s="237"/>
    </row>
    <row r="692" spans="24:32" x14ac:dyDescent="0.3">
      <c r="X692" s="237"/>
      <c r="Y692" s="60"/>
      <c r="Z692" s="235"/>
      <c r="AA692" s="236"/>
      <c r="AB692" s="237"/>
      <c r="AC692" s="237"/>
      <c r="AD692" s="237"/>
      <c r="AE692" s="237"/>
      <c r="AF692" s="237"/>
    </row>
    <row r="693" spans="24:32" x14ac:dyDescent="0.3">
      <c r="X693" s="237"/>
      <c r="Y693" s="60"/>
      <c r="Z693" s="235"/>
      <c r="AA693" s="236"/>
      <c r="AB693" s="237"/>
      <c r="AC693" s="237"/>
      <c r="AD693" s="237"/>
      <c r="AE693" s="237"/>
      <c r="AF693" s="237"/>
    </row>
    <row r="694" spans="24:32" x14ac:dyDescent="0.3">
      <c r="X694" s="237"/>
      <c r="Y694" s="60"/>
      <c r="Z694" s="235"/>
      <c r="AA694" s="236"/>
      <c r="AB694" s="237"/>
      <c r="AC694" s="237"/>
      <c r="AD694" s="237"/>
      <c r="AE694" s="237"/>
      <c r="AF694" s="237"/>
    </row>
    <row r="695" spans="24:32" x14ac:dyDescent="0.3">
      <c r="X695" s="237"/>
      <c r="Y695" s="60"/>
      <c r="Z695" s="235"/>
      <c r="AA695" s="236"/>
      <c r="AB695" s="237"/>
      <c r="AC695" s="237"/>
      <c r="AD695" s="237"/>
      <c r="AE695" s="237"/>
      <c r="AF695" s="237"/>
    </row>
    <row r="696" spans="24:32" x14ac:dyDescent="0.3">
      <c r="X696" s="237"/>
      <c r="Y696" s="60"/>
      <c r="Z696" s="235"/>
      <c r="AA696" s="236"/>
      <c r="AB696" s="237"/>
      <c r="AC696" s="237"/>
      <c r="AD696" s="237"/>
      <c r="AE696" s="237"/>
      <c r="AF696" s="237"/>
    </row>
    <row r="697" spans="24:32" x14ac:dyDescent="0.3">
      <c r="X697" s="237"/>
      <c r="Y697" s="60"/>
      <c r="Z697" s="235"/>
      <c r="AA697" s="236"/>
      <c r="AB697" s="237"/>
      <c r="AC697" s="237"/>
      <c r="AD697" s="237"/>
      <c r="AE697" s="237"/>
      <c r="AF697" s="237"/>
    </row>
    <row r="698" spans="24:32" x14ac:dyDescent="0.3">
      <c r="X698" s="237"/>
      <c r="Y698" s="60"/>
      <c r="Z698" s="235"/>
      <c r="AA698" s="236"/>
      <c r="AB698" s="237"/>
      <c r="AC698" s="237"/>
      <c r="AD698" s="237"/>
      <c r="AE698" s="237"/>
      <c r="AF698" s="237"/>
    </row>
    <row r="699" spans="24:32" x14ac:dyDescent="0.3">
      <c r="X699" s="237"/>
      <c r="Y699" s="60"/>
      <c r="Z699" s="235"/>
      <c r="AA699" s="236"/>
      <c r="AB699" s="237"/>
      <c r="AC699" s="237"/>
      <c r="AD699" s="237"/>
      <c r="AE699" s="237"/>
      <c r="AF699" s="237"/>
    </row>
    <row r="700" spans="24:32" x14ac:dyDescent="0.3">
      <c r="X700" s="237"/>
      <c r="Y700" s="60"/>
      <c r="Z700" s="235"/>
      <c r="AA700" s="236"/>
      <c r="AB700" s="237"/>
      <c r="AC700" s="237"/>
      <c r="AD700" s="237"/>
      <c r="AE700" s="237"/>
      <c r="AF700" s="237"/>
    </row>
    <row r="701" spans="24:32" x14ac:dyDescent="0.3">
      <c r="X701" s="237"/>
      <c r="Y701" s="60"/>
      <c r="Z701" s="235"/>
      <c r="AA701" s="236"/>
      <c r="AB701" s="237"/>
      <c r="AC701" s="237"/>
      <c r="AD701" s="237"/>
      <c r="AE701" s="237"/>
      <c r="AF701" s="237"/>
    </row>
    <row r="702" spans="24:32" x14ac:dyDescent="0.3">
      <c r="X702" s="237"/>
      <c r="Y702" s="60"/>
      <c r="Z702" s="235"/>
      <c r="AA702" s="236"/>
      <c r="AB702" s="237"/>
      <c r="AC702" s="237"/>
      <c r="AD702" s="237"/>
      <c r="AE702" s="237"/>
      <c r="AF702" s="237"/>
    </row>
    <row r="703" spans="24:32" x14ac:dyDescent="0.3">
      <c r="X703" s="237"/>
      <c r="Y703" s="60"/>
      <c r="Z703" s="235"/>
      <c r="AA703" s="236"/>
      <c r="AB703" s="237"/>
      <c r="AC703" s="237"/>
      <c r="AD703" s="237"/>
      <c r="AE703" s="237"/>
      <c r="AF703" s="237"/>
    </row>
    <row r="704" spans="24:32" x14ac:dyDescent="0.3">
      <c r="X704" s="237"/>
      <c r="Y704" s="60"/>
      <c r="Z704" s="235"/>
      <c r="AA704" s="236"/>
      <c r="AB704" s="237"/>
      <c r="AC704" s="237"/>
      <c r="AD704" s="237"/>
      <c r="AE704" s="237"/>
      <c r="AF704" s="237"/>
    </row>
    <row r="705" spans="24:32" x14ac:dyDescent="0.3">
      <c r="X705" s="237"/>
      <c r="Y705" s="60"/>
      <c r="Z705" s="235"/>
      <c r="AA705" s="236"/>
      <c r="AB705" s="237"/>
      <c r="AC705" s="237"/>
      <c r="AD705" s="237"/>
      <c r="AE705" s="237"/>
      <c r="AF705" s="237"/>
    </row>
    <row r="706" spans="24:32" x14ac:dyDescent="0.3">
      <c r="X706" s="237"/>
      <c r="Y706" s="60"/>
      <c r="Z706" s="235"/>
      <c r="AA706" s="236"/>
      <c r="AB706" s="237"/>
      <c r="AC706" s="237"/>
      <c r="AD706" s="237"/>
      <c r="AE706" s="237"/>
      <c r="AF706" s="237"/>
    </row>
    <row r="707" spans="24:32" x14ac:dyDescent="0.3">
      <c r="X707" s="237"/>
      <c r="Y707" s="60"/>
      <c r="Z707" s="235"/>
      <c r="AA707" s="236"/>
      <c r="AB707" s="237"/>
      <c r="AC707" s="237"/>
      <c r="AD707" s="237"/>
      <c r="AE707" s="237"/>
      <c r="AF707" s="237"/>
    </row>
    <row r="708" spans="24:32" x14ac:dyDescent="0.3">
      <c r="X708" s="237"/>
      <c r="Y708" s="60"/>
      <c r="Z708" s="235"/>
      <c r="AA708" s="236"/>
      <c r="AB708" s="237"/>
      <c r="AC708" s="237"/>
      <c r="AD708" s="237"/>
      <c r="AE708" s="237"/>
      <c r="AF708" s="237"/>
    </row>
    <row r="709" spans="24:32" x14ac:dyDescent="0.3">
      <c r="X709" s="237"/>
      <c r="Y709" s="60"/>
      <c r="Z709" s="235"/>
      <c r="AA709" s="236"/>
      <c r="AB709" s="237"/>
      <c r="AC709" s="237"/>
      <c r="AD709" s="237"/>
      <c r="AE709" s="237"/>
      <c r="AF709" s="237"/>
    </row>
    <row r="710" spans="24:32" x14ac:dyDescent="0.3">
      <c r="X710" s="237"/>
      <c r="Y710" s="60"/>
      <c r="Z710" s="235"/>
      <c r="AA710" s="236"/>
      <c r="AB710" s="237"/>
      <c r="AC710" s="237"/>
      <c r="AD710" s="237"/>
      <c r="AE710" s="237"/>
      <c r="AF710" s="237"/>
    </row>
    <row r="711" spans="24:32" x14ac:dyDescent="0.3">
      <c r="X711" s="237"/>
      <c r="Y711" s="60"/>
      <c r="Z711" s="235"/>
      <c r="AA711" s="236"/>
      <c r="AB711" s="237"/>
      <c r="AC711" s="237"/>
      <c r="AD711" s="237"/>
      <c r="AE711" s="237"/>
      <c r="AF711" s="237"/>
    </row>
    <row r="712" spans="24:32" x14ac:dyDescent="0.3">
      <c r="X712" s="237"/>
      <c r="Y712" s="60"/>
      <c r="Z712" s="235"/>
      <c r="AA712" s="236"/>
      <c r="AB712" s="237"/>
      <c r="AC712" s="237"/>
      <c r="AD712" s="237"/>
      <c r="AE712" s="237"/>
      <c r="AF712" s="237"/>
    </row>
    <row r="713" spans="24:32" x14ac:dyDescent="0.3">
      <c r="X713" s="237"/>
      <c r="Y713" s="60"/>
      <c r="Z713" s="235"/>
      <c r="AA713" s="236"/>
      <c r="AB713" s="237"/>
      <c r="AC713" s="237"/>
      <c r="AD713" s="237"/>
      <c r="AE713" s="237"/>
      <c r="AF713" s="237"/>
    </row>
    <row r="714" spans="24:32" x14ac:dyDescent="0.3">
      <c r="X714" s="237"/>
      <c r="Y714" s="60"/>
      <c r="Z714" s="235"/>
      <c r="AA714" s="236"/>
      <c r="AB714" s="237"/>
      <c r="AC714" s="237"/>
      <c r="AD714" s="237"/>
      <c r="AE714" s="237"/>
      <c r="AF714" s="237"/>
    </row>
    <row r="715" spans="24:32" x14ac:dyDescent="0.3">
      <c r="X715" s="237"/>
      <c r="Y715" s="60"/>
      <c r="Z715" s="235"/>
      <c r="AA715" s="236"/>
      <c r="AB715" s="237"/>
      <c r="AC715" s="237"/>
      <c r="AD715" s="237"/>
      <c r="AE715" s="237"/>
      <c r="AF715" s="237"/>
    </row>
    <row r="716" spans="24:32" x14ac:dyDescent="0.3">
      <c r="X716" s="237"/>
      <c r="Y716" s="60"/>
      <c r="Z716" s="235"/>
      <c r="AA716" s="236"/>
      <c r="AB716" s="237"/>
      <c r="AC716" s="237"/>
      <c r="AD716" s="237"/>
      <c r="AE716" s="237"/>
      <c r="AF716" s="237"/>
    </row>
    <row r="717" spans="24:32" x14ac:dyDescent="0.3">
      <c r="X717" s="237"/>
      <c r="Y717" s="60"/>
      <c r="Z717" s="235"/>
      <c r="AA717" s="236"/>
      <c r="AB717" s="237"/>
      <c r="AC717" s="237"/>
      <c r="AD717" s="237"/>
      <c r="AE717" s="237"/>
      <c r="AF717" s="237"/>
    </row>
    <row r="718" spans="24:32" x14ac:dyDescent="0.3">
      <c r="X718" s="237"/>
      <c r="Y718" s="60"/>
      <c r="Z718" s="235"/>
      <c r="AA718" s="236"/>
      <c r="AB718" s="237"/>
      <c r="AC718" s="237"/>
      <c r="AD718" s="237"/>
      <c r="AE718" s="237"/>
      <c r="AF718" s="237"/>
    </row>
    <row r="719" spans="24:32" x14ac:dyDescent="0.3">
      <c r="X719" s="237"/>
      <c r="Y719" s="60"/>
      <c r="Z719" s="235"/>
      <c r="AA719" s="236"/>
      <c r="AB719" s="237"/>
      <c r="AC719" s="237"/>
      <c r="AD719" s="237"/>
      <c r="AE719" s="237"/>
      <c r="AF719" s="237"/>
    </row>
    <row r="720" spans="24:32" x14ac:dyDescent="0.3">
      <c r="X720" s="237"/>
      <c r="Y720" s="60"/>
      <c r="Z720" s="235"/>
      <c r="AA720" s="236"/>
      <c r="AB720" s="237"/>
      <c r="AC720" s="237"/>
      <c r="AD720" s="237"/>
      <c r="AE720" s="237"/>
      <c r="AF720" s="237"/>
    </row>
    <row r="721" spans="24:32" x14ac:dyDescent="0.3">
      <c r="X721" s="237"/>
      <c r="Y721" s="60"/>
      <c r="Z721" s="235"/>
      <c r="AA721" s="236"/>
      <c r="AB721" s="237"/>
      <c r="AC721" s="237"/>
      <c r="AD721" s="237"/>
      <c r="AE721" s="237"/>
      <c r="AF721" s="237"/>
    </row>
    <row r="722" spans="24:32" x14ac:dyDescent="0.3">
      <c r="X722" s="237"/>
      <c r="Y722" s="60"/>
      <c r="Z722" s="235"/>
      <c r="AA722" s="236"/>
      <c r="AB722" s="237"/>
      <c r="AC722" s="237"/>
      <c r="AD722" s="237"/>
      <c r="AE722" s="237"/>
      <c r="AF722" s="237"/>
    </row>
    <row r="723" spans="24:32" x14ac:dyDescent="0.3">
      <c r="X723" s="237"/>
      <c r="Y723" s="60"/>
      <c r="Z723" s="235"/>
      <c r="AA723" s="236"/>
      <c r="AB723" s="237"/>
      <c r="AC723" s="237"/>
      <c r="AD723" s="237"/>
      <c r="AE723" s="237"/>
      <c r="AF723" s="237"/>
    </row>
    <row r="724" spans="24:32" x14ac:dyDescent="0.3">
      <c r="X724" s="237"/>
      <c r="Y724" s="60"/>
      <c r="Z724" s="235"/>
      <c r="AA724" s="236"/>
      <c r="AB724" s="237"/>
      <c r="AC724" s="237"/>
      <c r="AD724" s="237"/>
      <c r="AE724" s="237"/>
      <c r="AF724" s="237"/>
    </row>
    <row r="725" spans="24:32" x14ac:dyDescent="0.3">
      <c r="X725" s="237"/>
      <c r="Y725" s="60"/>
      <c r="Z725" s="235"/>
      <c r="AA725" s="236"/>
      <c r="AB725" s="237"/>
      <c r="AC725" s="237"/>
      <c r="AD725" s="237"/>
      <c r="AE725" s="237"/>
      <c r="AF725" s="237"/>
    </row>
    <row r="726" spans="24:32" x14ac:dyDescent="0.3">
      <c r="X726" s="237"/>
      <c r="Y726" s="60"/>
      <c r="Z726" s="235"/>
      <c r="AA726" s="236"/>
      <c r="AB726" s="237"/>
      <c r="AC726" s="237"/>
      <c r="AD726" s="237"/>
      <c r="AE726" s="237"/>
      <c r="AF726" s="237"/>
    </row>
    <row r="727" spans="24:32" x14ac:dyDescent="0.3">
      <c r="X727" s="237"/>
      <c r="Y727" s="60"/>
      <c r="Z727" s="235"/>
      <c r="AA727" s="236"/>
      <c r="AB727" s="237"/>
      <c r="AC727" s="237"/>
      <c r="AD727" s="237"/>
      <c r="AE727" s="237"/>
      <c r="AF727" s="237"/>
    </row>
    <row r="728" spans="24:32" x14ac:dyDescent="0.3">
      <c r="X728" s="237"/>
      <c r="Y728" s="60"/>
      <c r="Z728" s="235"/>
      <c r="AA728" s="236"/>
      <c r="AB728" s="237"/>
      <c r="AC728" s="237"/>
      <c r="AD728" s="237"/>
      <c r="AE728" s="237"/>
      <c r="AF728" s="237"/>
    </row>
    <row r="729" spans="24:32" x14ac:dyDescent="0.3">
      <c r="X729" s="237"/>
      <c r="Y729" s="60"/>
      <c r="Z729" s="235"/>
      <c r="AA729" s="236"/>
      <c r="AB729" s="237"/>
      <c r="AC729" s="237"/>
      <c r="AD729" s="237"/>
      <c r="AE729" s="237"/>
      <c r="AF729" s="237"/>
    </row>
    <row r="730" spans="24:32" x14ac:dyDescent="0.3">
      <c r="X730" s="237"/>
      <c r="Y730" s="60"/>
      <c r="Z730" s="235"/>
      <c r="AA730" s="236"/>
      <c r="AB730" s="237"/>
      <c r="AC730" s="237"/>
      <c r="AD730" s="237"/>
      <c r="AE730" s="237"/>
      <c r="AF730" s="237"/>
    </row>
    <row r="731" spans="24:32" x14ac:dyDescent="0.3">
      <c r="X731" s="237"/>
      <c r="Y731" s="60"/>
      <c r="Z731" s="235"/>
      <c r="AA731" s="236"/>
      <c r="AB731" s="237"/>
      <c r="AC731" s="237"/>
      <c r="AD731" s="237"/>
      <c r="AE731" s="237"/>
      <c r="AF731" s="237"/>
    </row>
    <row r="732" spans="24:32" x14ac:dyDescent="0.3">
      <c r="X732" s="237"/>
      <c r="Y732" s="60"/>
      <c r="Z732" s="235"/>
      <c r="AA732" s="236"/>
      <c r="AB732" s="237"/>
      <c r="AC732" s="237"/>
      <c r="AD732" s="237"/>
      <c r="AE732" s="237"/>
      <c r="AF732" s="237"/>
    </row>
    <row r="733" spans="24:32" x14ac:dyDescent="0.3">
      <c r="X733" s="237"/>
      <c r="Y733" s="60"/>
      <c r="Z733" s="235"/>
      <c r="AA733" s="236"/>
      <c r="AB733" s="237"/>
      <c r="AC733" s="237"/>
      <c r="AD733" s="237"/>
      <c r="AE733" s="237"/>
      <c r="AF733" s="237"/>
    </row>
    <row r="734" spans="24:32" x14ac:dyDescent="0.3">
      <c r="X734" s="237"/>
      <c r="Y734" s="60"/>
      <c r="Z734" s="235"/>
      <c r="AA734" s="236"/>
      <c r="AB734" s="237"/>
      <c r="AC734" s="237"/>
      <c r="AD734" s="237"/>
      <c r="AE734" s="237"/>
      <c r="AF734" s="237"/>
    </row>
    <row r="735" spans="24:32" x14ac:dyDescent="0.3">
      <c r="X735" s="237"/>
      <c r="Y735" s="60"/>
      <c r="Z735" s="235"/>
      <c r="AA735" s="236"/>
      <c r="AB735" s="237"/>
      <c r="AC735" s="237"/>
      <c r="AD735" s="237"/>
      <c r="AE735" s="237"/>
      <c r="AF735" s="237"/>
    </row>
    <row r="736" spans="24:32" x14ac:dyDescent="0.3">
      <c r="X736" s="237"/>
      <c r="Y736" s="60"/>
      <c r="Z736" s="235"/>
      <c r="AA736" s="236"/>
      <c r="AB736" s="237"/>
      <c r="AC736" s="237"/>
      <c r="AD736" s="237"/>
      <c r="AE736" s="237"/>
      <c r="AF736" s="237"/>
    </row>
    <row r="737" spans="24:32" x14ac:dyDescent="0.3">
      <c r="X737" s="237"/>
      <c r="Y737" s="60"/>
      <c r="Z737" s="235"/>
      <c r="AA737" s="236"/>
      <c r="AB737" s="237"/>
      <c r="AC737" s="237"/>
      <c r="AD737" s="237"/>
      <c r="AE737" s="237"/>
      <c r="AF737" s="237"/>
    </row>
    <row r="738" spans="24:32" x14ac:dyDescent="0.3">
      <c r="X738" s="237"/>
      <c r="Y738" s="60"/>
      <c r="Z738" s="235"/>
      <c r="AA738" s="236"/>
      <c r="AB738" s="237"/>
      <c r="AC738" s="237"/>
      <c r="AD738" s="237"/>
      <c r="AE738" s="237"/>
      <c r="AF738" s="237"/>
    </row>
    <row r="739" spans="24:32" x14ac:dyDescent="0.3">
      <c r="X739" s="237"/>
      <c r="Y739" s="60"/>
      <c r="Z739" s="235"/>
      <c r="AA739" s="236"/>
      <c r="AB739" s="237"/>
      <c r="AC739" s="237"/>
      <c r="AD739" s="237"/>
      <c r="AE739" s="237"/>
      <c r="AF739" s="237"/>
    </row>
    <row r="740" spans="24:32" x14ac:dyDescent="0.3">
      <c r="X740" s="237"/>
      <c r="Y740" s="60"/>
      <c r="Z740" s="235"/>
      <c r="AA740" s="236"/>
      <c r="AB740" s="237"/>
      <c r="AC740" s="237"/>
      <c r="AD740" s="237"/>
      <c r="AE740" s="237"/>
      <c r="AF740" s="237"/>
    </row>
    <row r="741" spans="24:32" x14ac:dyDescent="0.3">
      <c r="X741" s="237"/>
      <c r="Y741" s="60"/>
      <c r="Z741" s="235"/>
      <c r="AA741" s="236"/>
      <c r="AB741" s="237"/>
      <c r="AC741" s="237"/>
      <c r="AD741" s="237"/>
      <c r="AE741" s="237"/>
      <c r="AF741" s="237"/>
    </row>
    <row r="742" spans="24:32" x14ac:dyDescent="0.3">
      <c r="X742" s="237"/>
      <c r="Y742" s="60"/>
      <c r="Z742" s="235"/>
      <c r="AA742" s="236"/>
      <c r="AB742" s="237"/>
      <c r="AC742" s="237"/>
      <c r="AD742" s="237"/>
      <c r="AE742" s="237"/>
      <c r="AF742" s="237"/>
    </row>
    <row r="743" spans="24:32" x14ac:dyDescent="0.3">
      <c r="X743" s="237"/>
      <c r="Y743" s="60"/>
      <c r="Z743" s="235"/>
      <c r="AA743" s="236"/>
      <c r="AB743" s="237"/>
      <c r="AC743" s="237"/>
      <c r="AD743" s="237"/>
      <c r="AE743" s="237"/>
      <c r="AF743" s="237"/>
    </row>
    <row r="744" spans="24:32" x14ac:dyDescent="0.3">
      <c r="X744" s="237"/>
      <c r="Y744" s="60"/>
      <c r="Z744" s="235"/>
      <c r="AA744" s="236"/>
      <c r="AB744" s="237"/>
      <c r="AC744" s="237"/>
      <c r="AD744" s="237"/>
      <c r="AE744" s="237"/>
      <c r="AF744" s="237"/>
    </row>
    <row r="745" spans="24:32" x14ac:dyDescent="0.3">
      <c r="X745" s="237"/>
      <c r="Y745" s="60"/>
      <c r="Z745" s="235"/>
      <c r="AA745" s="236"/>
      <c r="AB745" s="237"/>
      <c r="AC745" s="237"/>
      <c r="AD745" s="237"/>
      <c r="AE745" s="237"/>
      <c r="AF745" s="237"/>
    </row>
    <row r="746" spans="24:32" x14ac:dyDescent="0.3">
      <c r="X746" s="237"/>
      <c r="Y746" s="60"/>
      <c r="Z746" s="235"/>
      <c r="AA746" s="236"/>
      <c r="AB746" s="237"/>
      <c r="AC746" s="237"/>
      <c r="AD746" s="237"/>
      <c r="AE746" s="237"/>
      <c r="AF746" s="237"/>
    </row>
    <row r="747" spans="24:32" x14ac:dyDescent="0.3">
      <c r="X747" s="237"/>
      <c r="Y747" s="60"/>
      <c r="Z747" s="235"/>
      <c r="AA747" s="236"/>
      <c r="AB747" s="237"/>
      <c r="AC747" s="237"/>
      <c r="AD747" s="237"/>
      <c r="AE747" s="237"/>
      <c r="AF747" s="237"/>
    </row>
    <row r="748" spans="24:32" x14ac:dyDescent="0.3">
      <c r="X748" s="237"/>
      <c r="Y748" s="60"/>
      <c r="Z748" s="235"/>
      <c r="AA748" s="236"/>
      <c r="AB748" s="237"/>
      <c r="AC748" s="237"/>
      <c r="AD748" s="237"/>
      <c r="AE748" s="237"/>
      <c r="AF748" s="237"/>
    </row>
    <row r="749" spans="24:32" x14ac:dyDescent="0.3">
      <c r="X749" s="237"/>
      <c r="Y749" s="60"/>
      <c r="Z749" s="235"/>
      <c r="AA749" s="236"/>
      <c r="AB749" s="237"/>
      <c r="AC749" s="237"/>
      <c r="AD749" s="237"/>
      <c r="AE749" s="237"/>
      <c r="AF749" s="237"/>
    </row>
    <row r="750" spans="24:32" x14ac:dyDescent="0.3">
      <c r="X750" s="237"/>
      <c r="Y750" s="60"/>
      <c r="Z750" s="235"/>
      <c r="AA750" s="236"/>
      <c r="AB750" s="237"/>
      <c r="AC750" s="237"/>
      <c r="AD750" s="237"/>
      <c r="AE750" s="237"/>
      <c r="AF750" s="237"/>
    </row>
    <row r="751" spans="24:32" x14ac:dyDescent="0.3">
      <c r="X751" s="237"/>
      <c r="Y751" s="60"/>
      <c r="Z751" s="235"/>
      <c r="AA751" s="236"/>
      <c r="AB751" s="237"/>
      <c r="AC751" s="237"/>
      <c r="AD751" s="237"/>
      <c r="AE751" s="237"/>
      <c r="AF751" s="237"/>
    </row>
    <row r="752" spans="24:32" x14ac:dyDescent="0.3">
      <c r="X752" s="237"/>
      <c r="Y752" s="60"/>
      <c r="Z752" s="235"/>
      <c r="AA752" s="236"/>
      <c r="AB752" s="237"/>
      <c r="AC752" s="237"/>
      <c r="AD752" s="237"/>
      <c r="AE752" s="237"/>
      <c r="AF752" s="237"/>
    </row>
    <row r="753" spans="24:32" x14ac:dyDescent="0.3">
      <c r="X753" s="237"/>
      <c r="Y753" s="60"/>
      <c r="Z753" s="235"/>
      <c r="AA753" s="236"/>
      <c r="AB753" s="237"/>
      <c r="AC753" s="237"/>
      <c r="AD753" s="237"/>
      <c r="AE753" s="237"/>
      <c r="AF753" s="237"/>
    </row>
    <row r="754" spans="24:32" x14ac:dyDescent="0.3">
      <c r="X754" s="237"/>
      <c r="Y754" s="60"/>
      <c r="Z754" s="235"/>
      <c r="AA754" s="236"/>
      <c r="AB754" s="237"/>
      <c r="AC754" s="237"/>
      <c r="AD754" s="237"/>
      <c r="AE754" s="237"/>
      <c r="AF754" s="237"/>
    </row>
    <row r="755" spans="24:32" x14ac:dyDescent="0.3">
      <c r="X755" s="237"/>
      <c r="Y755" s="60"/>
      <c r="Z755" s="235"/>
      <c r="AA755" s="236"/>
      <c r="AB755" s="237"/>
      <c r="AC755" s="237"/>
      <c r="AD755" s="237"/>
      <c r="AE755" s="237"/>
      <c r="AF755" s="237"/>
    </row>
    <row r="756" spans="24:32" x14ac:dyDescent="0.3">
      <c r="X756" s="237"/>
      <c r="Y756" s="60"/>
      <c r="Z756" s="235"/>
      <c r="AA756" s="236"/>
      <c r="AB756" s="237"/>
      <c r="AC756" s="237"/>
      <c r="AD756" s="237"/>
      <c r="AE756" s="237"/>
      <c r="AF756" s="237"/>
    </row>
    <row r="757" spans="24:32" x14ac:dyDescent="0.3">
      <c r="X757" s="237"/>
      <c r="Y757" s="60"/>
      <c r="Z757" s="235"/>
      <c r="AA757" s="236"/>
      <c r="AB757" s="237"/>
      <c r="AC757" s="237"/>
      <c r="AD757" s="237"/>
      <c r="AE757" s="237"/>
      <c r="AF757" s="237"/>
    </row>
    <row r="758" spans="24:32" x14ac:dyDescent="0.3">
      <c r="X758" s="237"/>
      <c r="Y758" s="60"/>
      <c r="Z758" s="235"/>
      <c r="AA758" s="236"/>
      <c r="AB758" s="237"/>
      <c r="AC758" s="237"/>
      <c r="AD758" s="237"/>
      <c r="AE758" s="237"/>
      <c r="AF758" s="237"/>
    </row>
    <row r="759" spans="24:32" x14ac:dyDescent="0.3">
      <c r="X759" s="237"/>
      <c r="Y759" s="60"/>
      <c r="Z759" s="235"/>
      <c r="AA759" s="236"/>
      <c r="AB759" s="237"/>
      <c r="AC759" s="237"/>
      <c r="AD759" s="237"/>
      <c r="AE759" s="237"/>
      <c r="AF759" s="237"/>
    </row>
    <row r="760" spans="24:32" x14ac:dyDescent="0.3">
      <c r="X760" s="237"/>
      <c r="Y760" s="60"/>
      <c r="Z760" s="235"/>
      <c r="AA760" s="236"/>
      <c r="AB760" s="237"/>
      <c r="AC760" s="237"/>
      <c r="AD760" s="237"/>
      <c r="AE760" s="237"/>
      <c r="AF760" s="237"/>
    </row>
    <row r="761" spans="24:32" x14ac:dyDescent="0.3">
      <c r="X761" s="237"/>
      <c r="Y761" s="60"/>
      <c r="Z761" s="235"/>
      <c r="AA761" s="236"/>
      <c r="AB761" s="237"/>
      <c r="AC761" s="237"/>
      <c r="AD761" s="237"/>
      <c r="AE761" s="237"/>
      <c r="AF761" s="237"/>
    </row>
    <row r="762" spans="24:32" x14ac:dyDescent="0.3">
      <c r="X762" s="237"/>
      <c r="Y762" s="60"/>
      <c r="Z762" s="235"/>
      <c r="AA762" s="236"/>
      <c r="AB762" s="237"/>
      <c r="AC762" s="237"/>
      <c r="AD762" s="237"/>
      <c r="AE762" s="237"/>
      <c r="AF762" s="237"/>
    </row>
    <row r="763" spans="24:32" x14ac:dyDescent="0.3">
      <c r="X763" s="237"/>
      <c r="Y763" s="60"/>
      <c r="Z763" s="235"/>
      <c r="AA763" s="236"/>
      <c r="AB763" s="237"/>
      <c r="AC763" s="237"/>
      <c r="AD763" s="237"/>
      <c r="AE763" s="237"/>
      <c r="AF763" s="237"/>
    </row>
    <row r="764" spans="24:32" x14ac:dyDescent="0.3">
      <c r="X764" s="237"/>
      <c r="Y764" s="60"/>
      <c r="Z764" s="235"/>
      <c r="AA764" s="236"/>
      <c r="AB764" s="237"/>
      <c r="AC764" s="237"/>
      <c r="AD764" s="237"/>
      <c r="AE764" s="237"/>
      <c r="AF764" s="237"/>
    </row>
    <row r="765" spans="24:32" x14ac:dyDescent="0.3">
      <c r="X765" s="237"/>
      <c r="Y765" s="60"/>
      <c r="Z765" s="235"/>
      <c r="AA765" s="236"/>
      <c r="AB765" s="237"/>
      <c r="AC765" s="237"/>
      <c r="AD765" s="237"/>
      <c r="AE765" s="237"/>
      <c r="AF765" s="237"/>
    </row>
    <row r="766" spans="24:32" x14ac:dyDescent="0.3">
      <c r="X766" s="237"/>
      <c r="Y766" s="60"/>
      <c r="Z766" s="235"/>
      <c r="AA766" s="236"/>
      <c r="AB766" s="237"/>
      <c r="AC766" s="237"/>
      <c r="AD766" s="237"/>
      <c r="AE766" s="237"/>
      <c r="AF766" s="237"/>
    </row>
    <row r="767" spans="24:32" x14ac:dyDescent="0.3">
      <c r="X767" s="237"/>
      <c r="Y767" s="60"/>
      <c r="Z767" s="235"/>
      <c r="AA767" s="236"/>
      <c r="AB767" s="237"/>
      <c r="AC767" s="237"/>
      <c r="AD767" s="237"/>
      <c r="AE767" s="237"/>
      <c r="AF767" s="237"/>
    </row>
    <row r="768" spans="24:32" x14ac:dyDescent="0.3">
      <c r="X768" s="237"/>
      <c r="Y768" s="60"/>
      <c r="Z768" s="235"/>
      <c r="AA768" s="236"/>
      <c r="AB768" s="237"/>
      <c r="AC768" s="237"/>
      <c r="AD768" s="237"/>
      <c r="AE768" s="237"/>
      <c r="AF768" s="237"/>
    </row>
    <row r="769" spans="24:32" x14ac:dyDescent="0.3">
      <c r="X769" s="237"/>
      <c r="Y769" s="60"/>
      <c r="Z769" s="235"/>
      <c r="AA769" s="236"/>
      <c r="AB769" s="237"/>
      <c r="AC769" s="237"/>
      <c r="AD769" s="237"/>
      <c r="AE769" s="237"/>
      <c r="AF769" s="237"/>
    </row>
    <row r="770" spans="24:32" x14ac:dyDescent="0.3">
      <c r="X770" s="237"/>
      <c r="Y770" s="60"/>
      <c r="Z770" s="235"/>
      <c r="AA770" s="236"/>
      <c r="AB770" s="237"/>
      <c r="AC770" s="237"/>
      <c r="AD770" s="237"/>
      <c r="AE770" s="237"/>
      <c r="AF770" s="237"/>
    </row>
    <row r="771" spans="24:32" x14ac:dyDescent="0.3">
      <c r="X771" s="237"/>
      <c r="Y771" s="60"/>
      <c r="Z771" s="235"/>
      <c r="AA771" s="236"/>
      <c r="AB771" s="237"/>
      <c r="AC771" s="237"/>
      <c r="AD771" s="237"/>
      <c r="AE771" s="237"/>
      <c r="AF771" s="237"/>
    </row>
    <row r="772" spans="24:32" x14ac:dyDescent="0.3">
      <c r="X772" s="237"/>
      <c r="Y772" s="60"/>
      <c r="Z772" s="235"/>
      <c r="AA772" s="236"/>
      <c r="AB772" s="237"/>
      <c r="AC772" s="237"/>
      <c r="AD772" s="237"/>
      <c r="AE772" s="237"/>
      <c r="AF772" s="237"/>
    </row>
    <row r="773" spans="24:32" x14ac:dyDescent="0.3">
      <c r="X773" s="237"/>
      <c r="Y773" s="60"/>
      <c r="Z773" s="235"/>
      <c r="AA773" s="236"/>
      <c r="AB773" s="237"/>
      <c r="AC773" s="237"/>
      <c r="AD773" s="237"/>
      <c r="AE773" s="237"/>
      <c r="AF773" s="237"/>
    </row>
    <row r="774" spans="24:32" x14ac:dyDescent="0.3">
      <c r="X774" s="237"/>
      <c r="Y774" s="60"/>
      <c r="Z774" s="235"/>
      <c r="AA774" s="236"/>
      <c r="AB774" s="237"/>
      <c r="AC774" s="237"/>
      <c r="AD774" s="237"/>
      <c r="AE774" s="237"/>
      <c r="AF774" s="237"/>
    </row>
    <row r="775" spans="24:32" x14ac:dyDescent="0.3">
      <c r="X775" s="237"/>
      <c r="Y775" s="60"/>
      <c r="Z775" s="235"/>
      <c r="AA775" s="236"/>
      <c r="AB775" s="237"/>
      <c r="AC775" s="237"/>
      <c r="AD775" s="237"/>
      <c r="AE775" s="237"/>
      <c r="AF775" s="237"/>
    </row>
    <row r="776" spans="24:32" x14ac:dyDescent="0.3">
      <c r="X776" s="237"/>
      <c r="Y776" s="60"/>
      <c r="Z776" s="235"/>
      <c r="AA776" s="236"/>
      <c r="AB776" s="237"/>
      <c r="AC776" s="237"/>
      <c r="AD776" s="237"/>
      <c r="AE776" s="237"/>
      <c r="AF776" s="237"/>
    </row>
    <row r="777" spans="24:32" x14ac:dyDescent="0.3">
      <c r="X777" s="237"/>
      <c r="Y777" s="60"/>
      <c r="Z777" s="235"/>
      <c r="AA777" s="236"/>
      <c r="AB777" s="237"/>
      <c r="AC777" s="237"/>
      <c r="AD777" s="237"/>
      <c r="AE777" s="237"/>
      <c r="AF777" s="237"/>
    </row>
    <row r="778" spans="24:32" x14ac:dyDescent="0.3">
      <c r="X778" s="237"/>
      <c r="Y778" s="60"/>
      <c r="Z778" s="235"/>
      <c r="AA778" s="236"/>
      <c r="AB778" s="237"/>
      <c r="AC778" s="237"/>
      <c r="AD778" s="237"/>
      <c r="AE778" s="237"/>
      <c r="AF778" s="237"/>
    </row>
    <row r="779" spans="24:32" x14ac:dyDescent="0.3">
      <c r="X779" s="237"/>
      <c r="Y779" s="60"/>
      <c r="Z779" s="235"/>
      <c r="AA779" s="236"/>
      <c r="AB779" s="237"/>
      <c r="AC779" s="237"/>
      <c r="AD779" s="237"/>
      <c r="AE779" s="237"/>
      <c r="AF779" s="237"/>
    </row>
    <row r="780" spans="24:32" x14ac:dyDescent="0.3">
      <c r="X780" s="237"/>
      <c r="Y780" s="60"/>
      <c r="Z780" s="235"/>
      <c r="AA780" s="236"/>
      <c r="AB780" s="237"/>
      <c r="AC780" s="237"/>
      <c r="AD780" s="237"/>
      <c r="AE780" s="237"/>
      <c r="AF780" s="237"/>
    </row>
    <row r="781" spans="24:32" x14ac:dyDescent="0.3">
      <c r="X781" s="237"/>
      <c r="Y781" s="60"/>
      <c r="Z781" s="235"/>
      <c r="AA781" s="236"/>
      <c r="AB781" s="237"/>
      <c r="AC781" s="237"/>
      <c r="AD781" s="237"/>
      <c r="AE781" s="237"/>
      <c r="AF781" s="237"/>
    </row>
    <row r="782" spans="24:32" x14ac:dyDescent="0.3">
      <c r="X782" s="237"/>
      <c r="Y782" s="60"/>
      <c r="Z782" s="235"/>
      <c r="AA782" s="236"/>
      <c r="AB782" s="237"/>
      <c r="AC782" s="237"/>
      <c r="AD782" s="237"/>
      <c r="AE782" s="237"/>
      <c r="AF782" s="237"/>
    </row>
    <row r="783" spans="24:32" x14ac:dyDescent="0.3">
      <c r="X783" s="237"/>
      <c r="Y783" s="60"/>
      <c r="Z783" s="235"/>
      <c r="AA783" s="236"/>
      <c r="AB783" s="237"/>
      <c r="AC783" s="237"/>
      <c r="AD783" s="237"/>
      <c r="AE783" s="237"/>
      <c r="AF783" s="237"/>
    </row>
    <row r="784" spans="24:32" x14ac:dyDescent="0.3">
      <c r="X784" s="237"/>
      <c r="Y784" s="60"/>
      <c r="Z784" s="235"/>
      <c r="AA784" s="236"/>
      <c r="AB784" s="237"/>
      <c r="AC784" s="237"/>
      <c r="AD784" s="237"/>
      <c r="AE784" s="237"/>
      <c r="AF784" s="237"/>
    </row>
    <row r="785" spans="24:32" x14ac:dyDescent="0.3">
      <c r="X785" s="237"/>
      <c r="Y785" s="60"/>
      <c r="Z785" s="235"/>
      <c r="AA785" s="236"/>
      <c r="AB785" s="237"/>
      <c r="AC785" s="237"/>
      <c r="AD785" s="237"/>
      <c r="AE785" s="237"/>
      <c r="AF785" s="237"/>
    </row>
    <row r="786" spans="24:32" x14ac:dyDescent="0.3">
      <c r="X786" s="237"/>
      <c r="Y786" s="60"/>
      <c r="Z786" s="235"/>
      <c r="AA786" s="236"/>
      <c r="AB786" s="237"/>
      <c r="AC786" s="237"/>
      <c r="AD786" s="237"/>
      <c r="AE786" s="237"/>
      <c r="AF786" s="237"/>
    </row>
    <row r="787" spans="24:32" x14ac:dyDescent="0.3">
      <c r="X787" s="237"/>
      <c r="Y787" s="60"/>
      <c r="Z787" s="235"/>
      <c r="AA787" s="236"/>
      <c r="AB787" s="237"/>
      <c r="AC787" s="237"/>
      <c r="AD787" s="237"/>
      <c r="AE787" s="237"/>
      <c r="AF787" s="237"/>
    </row>
    <row r="788" spans="24:32" x14ac:dyDescent="0.3">
      <c r="X788" s="237"/>
      <c r="Y788" s="60"/>
      <c r="Z788" s="235"/>
      <c r="AA788" s="236"/>
      <c r="AB788" s="237"/>
      <c r="AC788" s="237"/>
      <c r="AD788" s="237"/>
      <c r="AE788" s="237"/>
      <c r="AF788" s="237"/>
    </row>
    <row r="789" spans="24:32" x14ac:dyDescent="0.3">
      <c r="X789" s="237"/>
      <c r="Y789" s="60"/>
      <c r="Z789" s="235"/>
      <c r="AA789" s="236"/>
      <c r="AB789" s="237"/>
      <c r="AC789" s="237"/>
      <c r="AD789" s="237"/>
      <c r="AE789" s="237"/>
      <c r="AF789" s="237"/>
    </row>
    <row r="790" spans="24:32" x14ac:dyDescent="0.3">
      <c r="X790" s="237"/>
      <c r="Y790" s="60"/>
      <c r="Z790" s="235"/>
      <c r="AA790" s="236"/>
      <c r="AB790" s="237"/>
      <c r="AC790" s="237"/>
      <c r="AD790" s="237"/>
      <c r="AE790" s="237"/>
      <c r="AF790" s="237"/>
    </row>
    <row r="791" spans="24:32" x14ac:dyDescent="0.3">
      <c r="X791" s="237"/>
      <c r="Y791" s="60"/>
      <c r="Z791" s="235"/>
      <c r="AA791" s="236"/>
      <c r="AB791" s="237"/>
      <c r="AC791" s="237"/>
      <c r="AD791" s="237"/>
      <c r="AE791" s="237"/>
      <c r="AF791" s="237"/>
    </row>
    <row r="792" spans="24:32" x14ac:dyDescent="0.3">
      <c r="X792" s="237"/>
      <c r="Y792" s="60"/>
      <c r="Z792" s="235"/>
      <c r="AA792" s="236"/>
      <c r="AB792" s="237"/>
      <c r="AC792" s="237"/>
      <c r="AD792" s="237"/>
      <c r="AE792" s="237"/>
      <c r="AF792" s="237"/>
    </row>
    <row r="793" spans="24:32" x14ac:dyDescent="0.3">
      <c r="X793" s="237"/>
      <c r="Y793" s="60"/>
      <c r="Z793" s="235"/>
      <c r="AA793" s="236"/>
      <c r="AB793" s="237"/>
      <c r="AC793" s="237"/>
      <c r="AD793" s="237"/>
      <c r="AE793" s="237"/>
      <c r="AF793" s="237"/>
    </row>
    <row r="794" spans="24:32" x14ac:dyDescent="0.3">
      <c r="X794" s="237"/>
      <c r="Y794" s="60"/>
      <c r="Z794" s="235"/>
      <c r="AA794" s="236"/>
      <c r="AB794" s="237"/>
      <c r="AC794" s="237"/>
      <c r="AD794" s="237"/>
      <c r="AE794" s="237"/>
      <c r="AF794" s="237"/>
    </row>
    <row r="795" spans="24:32" x14ac:dyDescent="0.3">
      <c r="X795" s="237"/>
      <c r="Y795" s="60"/>
      <c r="Z795" s="235"/>
      <c r="AA795" s="236"/>
      <c r="AB795" s="237"/>
      <c r="AC795" s="237"/>
      <c r="AD795" s="237"/>
      <c r="AE795" s="237"/>
      <c r="AF795" s="237"/>
    </row>
    <row r="796" spans="24:32" x14ac:dyDescent="0.3">
      <c r="X796" s="237"/>
      <c r="Y796" s="60"/>
      <c r="Z796" s="235"/>
      <c r="AA796" s="236"/>
      <c r="AB796" s="237"/>
      <c r="AC796" s="237"/>
      <c r="AD796" s="237"/>
      <c r="AE796" s="237"/>
      <c r="AF796" s="237"/>
    </row>
    <row r="797" spans="24:32" x14ac:dyDescent="0.3">
      <c r="X797" s="237"/>
      <c r="Y797" s="60"/>
      <c r="Z797" s="235"/>
      <c r="AA797" s="236"/>
      <c r="AB797" s="237"/>
      <c r="AC797" s="237"/>
      <c r="AD797" s="237"/>
      <c r="AE797" s="237"/>
      <c r="AF797" s="237"/>
    </row>
    <row r="798" spans="24:32" x14ac:dyDescent="0.3">
      <c r="X798" s="237"/>
      <c r="Y798" s="60"/>
      <c r="Z798" s="235"/>
      <c r="AA798" s="236"/>
      <c r="AB798" s="237"/>
      <c r="AC798" s="237"/>
      <c r="AD798" s="237"/>
      <c r="AE798" s="237"/>
      <c r="AF798" s="237"/>
    </row>
    <row r="799" spans="24:32" x14ac:dyDescent="0.3">
      <c r="X799" s="237"/>
      <c r="Y799" s="60"/>
      <c r="Z799" s="235"/>
      <c r="AA799" s="236"/>
      <c r="AB799" s="237"/>
      <c r="AC799" s="237"/>
      <c r="AD799" s="237"/>
      <c r="AE799" s="237"/>
      <c r="AF799" s="237"/>
    </row>
    <row r="800" spans="24:32" x14ac:dyDescent="0.3">
      <c r="X800" s="237"/>
      <c r="Y800" s="60"/>
      <c r="Z800" s="235"/>
      <c r="AA800" s="236"/>
      <c r="AB800" s="237"/>
      <c r="AC800" s="237"/>
      <c r="AD800" s="237"/>
      <c r="AE800" s="237"/>
      <c r="AF800" s="237"/>
    </row>
    <row r="801" spans="24:32" x14ac:dyDescent="0.3">
      <c r="X801" s="237"/>
      <c r="Y801" s="60"/>
      <c r="Z801" s="235"/>
      <c r="AA801" s="236"/>
      <c r="AB801" s="237"/>
      <c r="AC801" s="237"/>
      <c r="AD801" s="237"/>
      <c r="AE801" s="237"/>
      <c r="AF801" s="237"/>
    </row>
    <row r="802" spans="24:32" x14ac:dyDescent="0.3">
      <c r="X802" s="237"/>
      <c r="Y802" s="60"/>
      <c r="Z802" s="235"/>
      <c r="AA802" s="236"/>
      <c r="AB802" s="237"/>
      <c r="AC802" s="237"/>
      <c r="AD802" s="237"/>
      <c r="AE802" s="237"/>
      <c r="AF802" s="237"/>
    </row>
    <row r="803" spans="24:32" x14ac:dyDescent="0.3">
      <c r="X803" s="237"/>
      <c r="Y803" s="60"/>
      <c r="Z803" s="235"/>
      <c r="AA803" s="236"/>
      <c r="AB803" s="237"/>
      <c r="AC803" s="237"/>
      <c r="AD803" s="237"/>
      <c r="AE803" s="237"/>
      <c r="AF803" s="237"/>
    </row>
    <row r="804" spans="24:32" x14ac:dyDescent="0.3">
      <c r="X804" s="237"/>
      <c r="Y804" s="60"/>
      <c r="Z804" s="235"/>
      <c r="AA804" s="236"/>
      <c r="AB804" s="237"/>
      <c r="AC804" s="237"/>
      <c r="AD804" s="237"/>
      <c r="AE804" s="237"/>
      <c r="AF804" s="237"/>
    </row>
    <row r="805" spans="24:32" x14ac:dyDescent="0.3">
      <c r="X805" s="237"/>
      <c r="Y805" s="60"/>
      <c r="Z805" s="235"/>
      <c r="AA805" s="236"/>
      <c r="AB805" s="237"/>
      <c r="AC805" s="237"/>
      <c r="AD805" s="237"/>
      <c r="AE805" s="237"/>
      <c r="AF805" s="237"/>
    </row>
    <row r="806" spans="24:32" x14ac:dyDescent="0.3">
      <c r="X806" s="237"/>
      <c r="Y806" s="60"/>
      <c r="Z806" s="235"/>
      <c r="AA806" s="236"/>
      <c r="AB806" s="237"/>
      <c r="AC806" s="237"/>
      <c r="AD806" s="237"/>
      <c r="AE806" s="237"/>
      <c r="AF806" s="237"/>
    </row>
    <row r="807" spans="24:32" x14ac:dyDescent="0.3">
      <c r="X807" s="237"/>
      <c r="Y807" s="60"/>
      <c r="Z807" s="235"/>
      <c r="AA807" s="236"/>
      <c r="AB807" s="237"/>
      <c r="AC807" s="237"/>
      <c r="AD807" s="237"/>
      <c r="AE807" s="237"/>
      <c r="AF807" s="237"/>
    </row>
    <row r="808" spans="24:32" x14ac:dyDescent="0.3">
      <c r="X808" s="237"/>
      <c r="Y808" s="60"/>
      <c r="Z808" s="235"/>
      <c r="AA808" s="236"/>
      <c r="AB808" s="237"/>
      <c r="AC808" s="237"/>
      <c r="AD808" s="237"/>
      <c r="AE808" s="237"/>
      <c r="AF808" s="237"/>
    </row>
    <row r="809" spans="24:32" x14ac:dyDescent="0.3">
      <c r="X809" s="237"/>
      <c r="Y809" s="60"/>
      <c r="Z809" s="235"/>
      <c r="AA809" s="236"/>
      <c r="AB809" s="237"/>
      <c r="AC809" s="237"/>
      <c r="AD809" s="237"/>
      <c r="AE809" s="237"/>
      <c r="AF809" s="237"/>
    </row>
    <row r="810" spans="24:32" x14ac:dyDescent="0.3">
      <c r="X810" s="237"/>
      <c r="Y810" s="60"/>
      <c r="Z810" s="235"/>
      <c r="AA810" s="236"/>
      <c r="AB810" s="237"/>
      <c r="AC810" s="237"/>
      <c r="AD810" s="237"/>
      <c r="AE810" s="237"/>
      <c r="AF810" s="237"/>
    </row>
    <row r="811" spans="24:32" x14ac:dyDescent="0.3">
      <c r="X811" s="237"/>
      <c r="Y811" s="60"/>
      <c r="Z811" s="235"/>
      <c r="AA811" s="236"/>
      <c r="AB811" s="237"/>
      <c r="AC811" s="237"/>
      <c r="AD811" s="237"/>
      <c r="AE811" s="237"/>
      <c r="AF811" s="237"/>
    </row>
    <row r="812" spans="24:32" x14ac:dyDescent="0.3">
      <c r="X812" s="237"/>
      <c r="Y812" s="60"/>
      <c r="Z812" s="235"/>
      <c r="AA812" s="236"/>
      <c r="AB812" s="237"/>
      <c r="AC812" s="237"/>
      <c r="AD812" s="237"/>
      <c r="AE812" s="237"/>
      <c r="AF812" s="237"/>
    </row>
    <row r="813" spans="24:32" x14ac:dyDescent="0.3">
      <c r="X813" s="237"/>
      <c r="Y813" s="60"/>
      <c r="Z813" s="235"/>
      <c r="AA813" s="236"/>
      <c r="AB813" s="237"/>
      <c r="AC813" s="237"/>
      <c r="AD813" s="237"/>
      <c r="AE813" s="237"/>
      <c r="AF813" s="237"/>
    </row>
    <row r="814" spans="24:32" x14ac:dyDescent="0.3">
      <c r="X814" s="237"/>
      <c r="Y814" s="60"/>
      <c r="Z814" s="235"/>
      <c r="AA814" s="236"/>
      <c r="AB814" s="237"/>
      <c r="AC814" s="237"/>
      <c r="AD814" s="237"/>
      <c r="AE814" s="237"/>
      <c r="AF814" s="237"/>
    </row>
    <row r="815" spans="24:32" x14ac:dyDescent="0.3">
      <c r="X815" s="237"/>
      <c r="Y815" s="60"/>
      <c r="Z815" s="235"/>
      <c r="AA815" s="236"/>
      <c r="AB815" s="237"/>
      <c r="AC815" s="237"/>
      <c r="AD815" s="237"/>
      <c r="AE815" s="237"/>
      <c r="AF815" s="237"/>
    </row>
    <row r="816" spans="24:32" x14ac:dyDescent="0.3">
      <c r="X816" s="237"/>
      <c r="Y816" s="60"/>
      <c r="Z816" s="235"/>
      <c r="AA816" s="236"/>
      <c r="AB816" s="237"/>
      <c r="AC816" s="237"/>
      <c r="AD816" s="237"/>
      <c r="AE816" s="237"/>
      <c r="AF816" s="237"/>
    </row>
    <row r="817" spans="24:32" x14ac:dyDescent="0.3">
      <c r="X817" s="237"/>
      <c r="Y817" s="60"/>
      <c r="Z817" s="235"/>
      <c r="AA817" s="236"/>
      <c r="AB817" s="237"/>
      <c r="AC817" s="237"/>
      <c r="AD817" s="237"/>
      <c r="AE817" s="237"/>
      <c r="AF817" s="237"/>
    </row>
    <row r="818" spans="24:32" x14ac:dyDescent="0.3">
      <c r="X818" s="237"/>
      <c r="Y818" s="60"/>
      <c r="Z818" s="235"/>
      <c r="AA818" s="236"/>
      <c r="AB818" s="237"/>
      <c r="AC818" s="237"/>
      <c r="AD818" s="237"/>
      <c r="AE818" s="237"/>
      <c r="AF818" s="237"/>
    </row>
    <row r="819" spans="24:32" x14ac:dyDescent="0.3">
      <c r="X819" s="237"/>
      <c r="Y819" s="60"/>
      <c r="Z819" s="235"/>
      <c r="AA819" s="236"/>
      <c r="AB819" s="237"/>
      <c r="AC819" s="237"/>
      <c r="AD819" s="237"/>
      <c r="AE819" s="237"/>
      <c r="AF819" s="237"/>
    </row>
    <row r="820" spans="24:32" x14ac:dyDescent="0.3">
      <c r="X820" s="237"/>
      <c r="Y820" s="60"/>
      <c r="Z820" s="235"/>
      <c r="AA820" s="236"/>
      <c r="AB820" s="237"/>
      <c r="AC820" s="237"/>
      <c r="AD820" s="237"/>
      <c r="AE820" s="237"/>
      <c r="AF820" s="237"/>
    </row>
    <row r="821" spans="24:32" x14ac:dyDescent="0.3">
      <c r="X821" s="237"/>
      <c r="Y821" s="60"/>
      <c r="Z821" s="235"/>
      <c r="AA821" s="236"/>
      <c r="AB821" s="237"/>
      <c r="AC821" s="237"/>
      <c r="AD821" s="237"/>
      <c r="AE821" s="237"/>
      <c r="AF821" s="237"/>
    </row>
    <row r="822" spans="24:32" x14ac:dyDescent="0.3">
      <c r="X822" s="237"/>
      <c r="Y822" s="60"/>
      <c r="Z822" s="235"/>
      <c r="AA822" s="236"/>
      <c r="AB822" s="237"/>
      <c r="AC822" s="237"/>
      <c r="AD822" s="237"/>
      <c r="AE822" s="237"/>
      <c r="AF822" s="237"/>
    </row>
    <row r="823" spans="24:32" x14ac:dyDescent="0.3">
      <c r="X823" s="237"/>
      <c r="Y823" s="60"/>
      <c r="Z823" s="235"/>
      <c r="AA823" s="236"/>
      <c r="AB823" s="237"/>
      <c r="AC823" s="237"/>
      <c r="AD823" s="237"/>
      <c r="AE823" s="237"/>
      <c r="AF823" s="237"/>
    </row>
    <row r="824" spans="24:32" x14ac:dyDescent="0.3">
      <c r="X824" s="237"/>
      <c r="Y824" s="60"/>
      <c r="Z824" s="235"/>
      <c r="AA824" s="236"/>
      <c r="AB824" s="237"/>
      <c r="AC824" s="237"/>
      <c r="AD824" s="237"/>
      <c r="AE824" s="237"/>
      <c r="AF824" s="237"/>
    </row>
    <row r="825" spans="24:32" x14ac:dyDescent="0.3">
      <c r="X825" s="237"/>
      <c r="Y825" s="60"/>
      <c r="Z825" s="235"/>
      <c r="AA825" s="236"/>
      <c r="AB825" s="237"/>
      <c r="AC825" s="237"/>
      <c r="AD825" s="237"/>
      <c r="AE825" s="237"/>
      <c r="AF825" s="237"/>
    </row>
    <row r="826" spans="24:32" x14ac:dyDescent="0.3">
      <c r="X826" s="237"/>
      <c r="Y826" s="60"/>
      <c r="Z826" s="235"/>
      <c r="AA826" s="236"/>
      <c r="AB826" s="237"/>
      <c r="AC826" s="237"/>
      <c r="AD826" s="237"/>
      <c r="AE826" s="237"/>
      <c r="AF826" s="237"/>
    </row>
    <row r="827" spans="24:32" x14ac:dyDescent="0.3">
      <c r="X827" s="237"/>
      <c r="Y827" s="60"/>
      <c r="Z827" s="235"/>
      <c r="AA827" s="236"/>
      <c r="AB827" s="237"/>
      <c r="AC827" s="237"/>
      <c r="AD827" s="237"/>
      <c r="AE827" s="237"/>
      <c r="AF827" s="237"/>
    </row>
    <row r="828" spans="24:32" x14ac:dyDescent="0.3">
      <c r="X828" s="237"/>
      <c r="Y828" s="60"/>
      <c r="Z828" s="235"/>
      <c r="AA828" s="236"/>
      <c r="AB828" s="237"/>
      <c r="AC828" s="237"/>
      <c r="AD828" s="237"/>
      <c r="AE828" s="237"/>
      <c r="AF828" s="237"/>
    </row>
    <row r="829" spans="24:32" x14ac:dyDescent="0.3">
      <c r="X829" s="237"/>
      <c r="Y829" s="60"/>
      <c r="Z829" s="235"/>
      <c r="AA829" s="236"/>
      <c r="AB829" s="237"/>
      <c r="AC829" s="237"/>
      <c r="AD829" s="237"/>
      <c r="AE829" s="237"/>
      <c r="AF829" s="237"/>
    </row>
    <row r="830" spans="24:32" x14ac:dyDescent="0.3">
      <c r="X830" s="237"/>
      <c r="Y830" s="60"/>
      <c r="Z830" s="235"/>
      <c r="AA830" s="236"/>
      <c r="AB830" s="237"/>
      <c r="AC830" s="237"/>
      <c r="AD830" s="237"/>
      <c r="AE830" s="237"/>
      <c r="AF830" s="237"/>
    </row>
    <row r="831" spans="24:32" x14ac:dyDescent="0.3">
      <c r="X831" s="237"/>
      <c r="Y831" s="60"/>
      <c r="Z831" s="235"/>
      <c r="AA831" s="236"/>
      <c r="AB831" s="237"/>
      <c r="AC831" s="237"/>
      <c r="AD831" s="237"/>
      <c r="AE831" s="237"/>
      <c r="AF831" s="237"/>
    </row>
    <row r="832" spans="24:32" x14ac:dyDescent="0.3">
      <c r="X832" s="237"/>
      <c r="Y832" s="60"/>
      <c r="Z832" s="235"/>
      <c r="AA832" s="236"/>
      <c r="AB832" s="237"/>
      <c r="AC832" s="237"/>
      <c r="AD832" s="237"/>
      <c r="AE832" s="237"/>
      <c r="AF832" s="237"/>
    </row>
    <row r="833" spans="24:32" x14ac:dyDescent="0.3">
      <c r="X833" s="237"/>
      <c r="Y833" s="60"/>
      <c r="Z833" s="235"/>
      <c r="AA833" s="236"/>
      <c r="AB833" s="237"/>
      <c r="AC833" s="237"/>
      <c r="AD833" s="237"/>
      <c r="AE833" s="237"/>
      <c r="AF833" s="237"/>
    </row>
    <row r="834" spans="24:32" x14ac:dyDescent="0.3">
      <c r="X834" s="237"/>
      <c r="Y834" s="60"/>
      <c r="Z834" s="235"/>
      <c r="AA834" s="236"/>
      <c r="AB834" s="237"/>
      <c r="AC834" s="237"/>
      <c r="AD834" s="237"/>
      <c r="AE834" s="237"/>
      <c r="AF834" s="237"/>
    </row>
    <row r="835" spans="24:32" x14ac:dyDescent="0.3">
      <c r="X835" s="237"/>
      <c r="Y835" s="60"/>
      <c r="Z835" s="235"/>
      <c r="AA835" s="236"/>
      <c r="AB835" s="237"/>
      <c r="AC835" s="237"/>
      <c r="AD835" s="237"/>
      <c r="AE835" s="237"/>
      <c r="AF835" s="237"/>
    </row>
    <row r="836" spans="24:32" x14ac:dyDescent="0.3">
      <c r="X836" s="237"/>
      <c r="Y836" s="60"/>
      <c r="Z836" s="235"/>
      <c r="AA836" s="236"/>
      <c r="AB836" s="237"/>
      <c r="AC836" s="237"/>
      <c r="AD836" s="237"/>
      <c r="AE836" s="237"/>
      <c r="AF836" s="237"/>
    </row>
    <row r="837" spans="24:32" x14ac:dyDescent="0.3">
      <c r="X837" s="237"/>
      <c r="Y837" s="60"/>
      <c r="Z837" s="235"/>
      <c r="AA837" s="236"/>
      <c r="AB837" s="237"/>
      <c r="AC837" s="237"/>
      <c r="AD837" s="237"/>
      <c r="AE837" s="237"/>
      <c r="AF837" s="237"/>
    </row>
    <row r="838" spans="24:32" x14ac:dyDescent="0.3">
      <c r="X838" s="237"/>
      <c r="Y838" s="60"/>
      <c r="Z838" s="235"/>
      <c r="AA838" s="236"/>
      <c r="AB838" s="237"/>
      <c r="AC838" s="237"/>
      <c r="AD838" s="237"/>
      <c r="AE838" s="237"/>
      <c r="AF838" s="237"/>
    </row>
    <row r="839" spans="24:32" x14ac:dyDescent="0.3">
      <c r="X839" s="237"/>
      <c r="Y839" s="60"/>
      <c r="Z839" s="235"/>
      <c r="AA839" s="236"/>
      <c r="AB839" s="237"/>
      <c r="AC839" s="237"/>
      <c r="AD839" s="237"/>
      <c r="AE839" s="237"/>
      <c r="AF839" s="237"/>
    </row>
    <row r="840" spans="24:32" x14ac:dyDescent="0.3">
      <c r="X840" s="237"/>
      <c r="Y840" s="60"/>
      <c r="Z840" s="235"/>
      <c r="AA840" s="236"/>
      <c r="AB840" s="237"/>
      <c r="AC840" s="237"/>
      <c r="AD840" s="237"/>
      <c r="AE840" s="237"/>
      <c r="AF840" s="237"/>
    </row>
    <row r="841" spans="24:32" x14ac:dyDescent="0.3">
      <c r="X841" s="237"/>
      <c r="Y841" s="60"/>
      <c r="Z841" s="235"/>
      <c r="AA841" s="236"/>
      <c r="AB841" s="237"/>
      <c r="AC841" s="237"/>
      <c r="AD841" s="237"/>
      <c r="AE841" s="237"/>
      <c r="AF841" s="237"/>
    </row>
    <row r="842" spans="24:32" x14ac:dyDescent="0.3">
      <c r="X842" s="237"/>
      <c r="Y842" s="60"/>
      <c r="Z842" s="235"/>
      <c r="AA842" s="236"/>
      <c r="AB842" s="237"/>
      <c r="AC842" s="237"/>
      <c r="AD842" s="237"/>
      <c r="AE842" s="237"/>
      <c r="AF842" s="237"/>
    </row>
    <row r="843" spans="24:32" x14ac:dyDescent="0.3">
      <c r="X843" s="237"/>
      <c r="Y843" s="60"/>
      <c r="Z843" s="235"/>
      <c r="AA843" s="236"/>
      <c r="AB843" s="237"/>
      <c r="AC843" s="237"/>
      <c r="AD843" s="237"/>
      <c r="AE843" s="237"/>
      <c r="AF843" s="237"/>
    </row>
    <row r="844" spans="24:32" x14ac:dyDescent="0.3">
      <c r="X844" s="237"/>
      <c r="Y844" s="60"/>
      <c r="Z844" s="235"/>
      <c r="AA844" s="236"/>
      <c r="AB844" s="237"/>
      <c r="AC844" s="237"/>
      <c r="AD844" s="237"/>
      <c r="AE844" s="237"/>
      <c r="AF844" s="237"/>
    </row>
    <row r="845" spans="24:32" x14ac:dyDescent="0.3">
      <c r="X845" s="237"/>
      <c r="Y845" s="60"/>
      <c r="Z845" s="235"/>
      <c r="AA845" s="236"/>
      <c r="AB845" s="237"/>
      <c r="AC845" s="237"/>
      <c r="AD845" s="237"/>
      <c r="AE845" s="237"/>
      <c r="AF845" s="237"/>
    </row>
    <row r="846" spans="24:32" x14ac:dyDescent="0.3">
      <c r="X846" s="237"/>
      <c r="Y846" s="60"/>
      <c r="Z846" s="235"/>
      <c r="AA846" s="236"/>
      <c r="AB846" s="237"/>
      <c r="AC846" s="237"/>
      <c r="AD846" s="237"/>
      <c r="AE846" s="237"/>
      <c r="AF846" s="237"/>
    </row>
    <row r="847" spans="24:32" x14ac:dyDescent="0.3">
      <c r="X847" s="237"/>
      <c r="Y847" s="60"/>
      <c r="Z847" s="235"/>
      <c r="AA847" s="236"/>
      <c r="AB847" s="237"/>
      <c r="AC847" s="237"/>
      <c r="AD847" s="237"/>
      <c r="AE847" s="237"/>
      <c r="AF847" s="237"/>
    </row>
    <row r="848" spans="24:32" x14ac:dyDescent="0.3">
      <c r="X848" s="237"/>
      <c r="Y848" s="60"/>
      <c r="Z848" s="235"/>
      <c r="AA848" s="236"/>
      <c r="AB848" s="237"/>
      <c r="AC848" s="237"/>
      <c r="AD848" s="237"/>
      <c r="AE848" s="237"/>
      <c r="AF848" s="237"/>
    </row>
    <row r="849" spans="24:32" x14ac:dyDescent="0.3">
      <c r="X849" s="237"/>
      <c r="Y849" s="60"/>
      <c r="Z849" s="235"/>
      <c r="AA849" s="236"/>
      <c r="AB849" s="237"/>
      <c r="AC849" s="237"/>
      <c r="AD849" s="237"/>
      <c r="AE849" s="237"/>
      <c r="AF849" s="237"/>
    </row>
    <row r="850" spans="24:32" x14ac:dyDescent="0.3">
      <c r="X850" s="237"/>
      <c r="Y850" s="60"/>
      <c r="Z850" s="235"/>
      <c r="AA850" s="236"/>
      <c r="AB850" s="237"/>
      <c r="AC850" s="237"/>
      <c r="AD850" s="237"/>
      <c r="AE850" s="237"/>
      <c r="AF850" s="237"/>
    </row>
    <row r="851" spans="24:32" x14ac:dyDescent="0.3">
      <c r="X851" s="237"/>
      <c r="Y851" s="60"/>
      <c r="Z851" s="235"/>
      <c r="AA851" s="236"/>
      <c r="AB851" s="237"/>
      <c r="AC851" s="237"/>
      <c r="AD851" s="237"/>
      <c r="AE851" s="237"/>
      <c r="AF851" s="237"/>
    </row>
    <row r="852" spans="24:32" x14ac:dyDescent="0.3">
      <c r="X852" s="237"/>
      <c r="Y852" s="60"/>
      <c r="Z852" s="235"/>
      <c r="AA852" s="236"/>
      <c r="AB852" s="237"/>
      <c r="AC852" s="237"/>
      <c r="AD852" s="237"/>
      <c r="AE852" s="237"/>
      <c r="AF852" s="237"/>
    </row>
    <row r="853" spans="24:32" x14ac:dyDescent="0.3">
      <c r="X853" s="237"/>
      <c r="Y853" s="60"/>
      <c r="Z853" s="235"/>
      <c r="AA853" s="236"/>
      <c r="AB853" s="237"/>
      <c r="AC853" s="237"/>
      <c r="AD853" s="237"/>
      <c r="AE853" s="237"/>
      <c r="AF853" s="237"/>
    </row>
    <row r="854" spans="24:32" x14ac:dyDescent="0.3">
      <c r="X854" s="237"/>
      <c r="Y854" s="60"/>
      <c r="Z854" s="235"/>
      <c r="AA854" s="236"/>
      <c r="AB854" s="237"/>
      <c r="AC854" s="237"/>
      <c r="AD854" s="237"/>
      <c r="AE854" s="237"/>
      <c r="AF854" s="237"/>
    </row>
    <row r="855" spans="24:32" x14ac:dyDescent="0.3">
      <c r="X855" s="237"/>
      <c r="Y855" s="60"/>
      <c r="Z855" s="235"/>
      <c r="AA855" s="236"/>
      <c r="AB855" s="237"/>
      <c r="AC855" s="237"/>
      <c r="AD855" s="237"/>
      <c r="AE855" s="237"/>
      <c r="AF855" s="237"/>
    </row>
    <row r="856" spans="24:32" x14ac:dyDescent="0.3">
      <c r="X856" s="237"/>
      <c r="Y856" s="60"/>
      <c r="Z856" s="235"/>
      <c r="AA856" s="236"/>
      <c r="AB856" s="237"/>
      <c r="AC856" s="237"/>
      <c r="AD856" s="237"/>
      <c r="AE856" s="237"/>
      <c r="AF856" s="237"/>
    </row>
    <row r="857" spans="24:32" x14ac:dyDescent="0.3">
      <c r="X857" s="237"/>
      <c r="Y857" s="60"/>
      <c r="Z857" s="235"/>
      <c r="AA857" s="236"/>
      <c r="AB857" s="237"/>
      <c r="AC857" s="237"/>
      <c r="AD857" s="237"/>
      <c r="AE857" s="237"/>
      <c r="AF857" s="237"/>
    </row>
    <row r="858" spans="24:32" x14ac:dyDescent="0.3">
      <c r="X858" s="237"/>
      <c r="Y858" s="60"/>
      <c r="Z858" s="235"/>
      <c r="AA858" s="236"/>
      <c r="AB858" s="237"/>
      <c r="AC858" s="237"/>
      <c r="AD858" s="237"/>
      <c r="AE858" s="237"/>
      <c r="AF858" s="237"/>
    </row>
    <row r="859" spans="24:32" x14ac:dyDescent="0.3">
      <c r="X859" s="237"/>
      <c r="Y859" s="60"/>
      <c r="Z859" s="235"/>
      <c r="AA859" s="236"/>
      <c r="AB859" s="237"/>
      <c r="AC859" s="237"/>
      <c r="AD859" s="237"/>
      <c r="AE859" s="237"/>
      <c r="AF859" s="237"/>
    </row>
    <row r="860" spans="24:32" x14ac:dyDescent="0.3">
      <c r="X860" s="237"/>
      <c r="Y860" s="60"/>
      <c r="Z860" s="235"/>
      <c r="AA860" s="236"/>
      <c r="AB860" s="237"/>
      <c r="AC860" s="237"/>
      <c r="AD860" s="237"/>
      <c r="AE860" s="237"/>
      <c r="AF860" s="237"/>
    </row>
    <row r="861" spans="24:32" x14ac:dyDescent="0.3">
      <c r="X861" s="237"/>
      <c r="Y861" s="60"/>
      <c r="Z861" s="235"/>
      <c r="AA861" s="236"/>
      <c r="AB861" s="237"/>
      <c r="AC861" s="237"/>
      <c r="AD861" s="237"/>
      <c r="AE861" s="237"/>
      <c r="AF861" s="237"/>
    </row>
    <row r="862" spans="24:32" x14ac:dyDescent="0.3">
      <c r="X862" s="237"/>
      <c r="Y862" s="60"/>
      <c r="Z862" s="235"/>
      <c r="AA862" s="236"/>
      <c r="AB862" s="237"/>
      <c r="AC862" s="237"/>
      <c r="AD862" s="237"/>
      <c r="AE862" s="237"/>
      <c r="AF862" s="237"/>
    </row>
    <row r="863" spans="24:32" x14ac:dyDescent="0.3">
      <c r="X863" s="237"/>
      <c r="Y863" s="60"/>
      <c r="Z863" s="235"/>
      <c r="AA863" s="236"/>
      <c r="AB863" s="237"/>
      <c r="AC863" s="237"/>
      <c r="AD863" s="237"/>
      <c r="AE863" s="237"/>
      <c r="AF863" s="237"/>
    </row>
    <row r="864" spans="24:32" x14ac:dyDescent="0.3">
      <c r="X864" s="237"/>
      <c r="Y864" s="60"/>
      <c r="Z864" s="235"/>
      <c r="AA864" s="236"/>
      <c r="AB864" s="237"/>
      <c r="AC864" s="237"/>
      <c r="AD864" s="237"/>
      <c r="AE864" s="237"/>
      <c r="AF864" s="237"/>
    </row>
    <row r="865" spans="24:32" x14ac:dyDescent="0.3">
      <c r="X865" s="237"/>
      <c r="Y865" s="60"/>
      <c r="Z865" s="235"/>
      <c r="AA865" s="236"/>
      <c r="AB865" s="237"/>
      <c r="AC865" s="237"/>
      <c r="AD865" s="237"/>
      <c r="AE865" s="237"/>
      <c r="AF865" s="237"/>
    </row>
    <row r="866" spans="24:32" x14ac:dyDescent="0.3">
      <c r="X866" s="237"/>
      <c r="Y866" s="60"/>
      <c r="Z866" s="235"/>
      <c r="AA866" s="236"/>
      <c r="AB866" s="237"/>
      <c r="AC866" s="237"/>
      <c r="AD866" s="237"/>
      <c r="AE866" s="237"/>
      <c r="AF866" s="237"/>
    </row>
    <row r="867" spans="24:32" x14ac:dyDescent="0.3">
      <c r="X867" s="237"/>
      <c r="Y867" s="60"/>
      <c r="Z867" s="235"/>
      <c r="AA867" s="236"/>
      <c r="AB867" s="237"/>
      <c r="AC867" s="237"/>
      <c r="AD867" s="237"/>
      <c r="AE867" s="237"/>
      <c r="AF867" s="237"/>
    </row>
    <row r="868" spans="24:32" x14ac:dyDescent="0.3">
      <c r="X868" s="237"/>
      <c r="Y868" s="60"/>
      <c r="Z868" s="235"/>
      <c r="AA868" s="236"/>
      <c r="AB868" s="237"/>
      <c r="AC868" s="237"/>
      <c r="AD868" s="237"/>
      <c r="AE868" s="237"/>
      <c r="AF868" s="237"/>
    </row>
    <row r="869" spans="24:32" x14ac:dyDescent="0.3">
      <c r="X869" s="237"/>
      <c r="Y869" s="60"/>
      <c r="Z869" s="235"/>
      <c r="AA869" s="236"/>
      <c r="AB869" s="237"/>
      <c r="AC869" s="237"/>
      <c r="AD869" s="237"/>
      <c r="AE869" s="237"/>
      <c r="AF869" s="237"/>
    </row>
    <row r="870" spans="24:32" x14ac:dyDescent="0.3">
      <c r="X870" s="237"/>
      <c r="Y870" s="60"/>
      <c r="Z870" s="235"/>
      <c r="AA870" s="236"/>
      <c r="AB870" s="237"/>
      <c r="AC870" s="237"/>
      <c r="AD870" s="237"/>
      <c r="AE870" s="237"/>
      <c r="AF870" s="237"/>
    </row>
    <row r="871" spans="24:32" x14ac:dyDescent="0.3">
      <c r="X871" s="237"/>
      <c r="Y871" s="60"/>
      <c r="Z871" s="235"/>
      <c r="AA871" s="236"/>
      <c r="AB871" s="237"/>
      <c r="AC871" s="237"/>
      <c r="AD871" s="237"/>
      <c r="AE871" s="237"/>
      <c r="AF871" s="237"/>
    </row>
    <row r="872" spans="24:32" x14ac:dyDescent="0.3">
      <c r="X872" s="237"/>
      <c r="Y872" s="60"/>
      <c r="Z872" s="235"/>
      <c r="AA872" s="236"/>
      <c r="AB872" s="237"/>
      <c r="AC872" s="237"/>
      <c r="AD872" s="237"/>
      <c r="AE872" s="237"/>
      <c r="AF872" s="237"/>
    </row>
    <row r="873" spans="24:32" x14ac:dyDescent="0.3">
      <c r="X873" s="237"/>
      <c r="Y873" s="60"/>
      <c r="Z873" s="235"/>
      <c r="AA873" s="236"/>
      <c r="AB873" s="237"/>
      <c r="AC873" s="237"/>
      <c r="AD873" s="237"/>
      <c r="AE873" s="237"/>
      <c r="AF873" s="237"/>
    </row>
    <row r="874" spans="24:32" x14ac:dyDescent="0.3">
      <c r="X874" s="237"/>
      <c r="Y874" s="60"/>
      <c r="Z874" s="235"/>
      <c r="AA874" s="236"/>
      <c r="AB874" s="237"/>
      <c r="AC874" s="237"/>
      <c r="AD874" s="237"/>
      <c r="AE874" s="237"/>
      <c r="AF874" s="237"/>
    </row>
    <row r="875" spans="24:32" x14ac:dyDescent="0.3">
      <c r="X875" s="237"/>
      <c r="Y875" s="60"/>
      <c r="Z875" s="235"/>
      <c r="AA875" s="236"/>
      <c r="AB875" s="237"/>
      <c r="AC875" s="237"/>
      <c r="AD875" s="237"/>
      <c r="AE875" s="237"/>
      <c r="AF875" s="237"/>
    </row>
    <row r="876" spans="24:32" x14ac:dyDescent="0.3">
      <c r="X876" s="237"/>
      <c r="Y876" s="60"/>
      <c r="Z876" s="235"/>
      <c r="AA876" s="236"/>
      <c r="AB876" s="237"/>
      <c r="AC876" s="237"/>
      <c r="AD876" s="237"/>
      <c r="AE876" s="237"/>
      <c r="AF876" s="237"/>
    </row>
    <row r="877" spans="24:32" x14ac:dyDescent="0.3">
      <c r="X877" s="237"/>
      <c r="Y877" s="60"/>
      <c r="Z877" s="235"/>
      <c r="AA877" s="236"/>
      <c r="AB877" s="237"/>
      <c r="AC877" s="237"/>
      <c r="AD877" s="237"/>
      <c r="AE877" s="237"/>
      <c r="AF877" s="237"/>
    </row>
    <row r="878" spans="24:32" x14ac:dyDescent="0.3">
      <c r="X878" s="237"/>
      <c r="Y878" s="60"/>
      <c r="Z878" s="235"/>
      <c r="AA878" s="236"/>
      <c r="AB878" s="237"/>
      <c r="AC878" s="237"/>
      <c r="AD878" s="237"/>
      <c r="AE878" s="237"/>
      <c r="AF878" s="237"/>
    </row>
    <row r="879" spans="24:32" x14ac:dyDescent="0.3">
      <c r="X879" s="237"/>
      <c r="Y879" s="60"/>
      <c r="Z879" s="235"/>
      <c r="AA879" s="236"/>
      <c r="AB879" s="237"/>
      <c r="AC879" s="237"/>
      <c r="AD879" s="237"/>
      <c r="AE879" s="237"/>
      <c r="AF879" s="237"/>
    </row>
    <row r="880" spans="24:32" x14ac:dyDescent="0.3">
      <c r="X880" s="237"/>
      <c r="Y880" s="60"/>
      <c r="Z880" s="235"/>
      <c r="AA880" s="236"/>
      <c r="AB880" s="237"/>
      <c r="AC880" s="237"/>
      <c r="AD880" s="237"/>
      <c r="AE880" s="237"/>
      <c r="AF880" s="237"/>
    </row>
    <row r="881" spans="24:32" x14ac:dyDescent="0.3">
      <c r="X881" s="237"/>
      <c r="Y881" s="60"/>
      <c r="Z881" s="235"/>
      <c r="AA881" s="236"/>
      <c r="AB881" s="237"/>
      <c r="AC881" s="237"/>
      <c r="AD881" s="237"/>
      <c r="AE881" s="237"/>
      <c r="AF881" s="237"/>
    </row>
    <row r="882" spans="24:32" x14ac:dyDescent="0.3">
      <c r="X882" s="237"/>
      <c r="Y882" s="60"/>
      <c r="Z882" s="235"/>
      <c r="AA882" s="236"/>
      <c r="AB882" s="237"/>
      <c r="AC882" s="237"/>
      <c r="AD882" s="237"/>
      <c r="AE882" s="237"/>
      <c r="AF882" s="237"/>
    </row>
    <row r="883" spans="24:32" x14ac:dyDescent="0.3">
      <c r="X883" s="237"/>
      <c r="Y883" s="60"/>
      <c r="Z883" s="235"/>
      <c r="AA883" s="236"/>
      <c r="AB883" s="237"/>
      <c r="AC883" s="237"/>
      <c r="AD883" s="237"/>
      <c r="AE883" s="237"/>
      <c r="AF883" s="237"/>
    </row>
    <row r="884" spans="24:32" x14ac:dyDescent="0.3">
      <c r="X884" s="237"/>
      <c r="Y884" s="60"/>
      <c r="Z884" s="235"/>
      <c r="AA884" s="236"/>
      <c r="AB884" s="237"/>
      <c r="AC884" s="237"/>
      <c r="AD884" s="237"/>
      <c r="AE884" s="237"/>
      <c r="AF884" s="237"/>
    </row>
    <row r="885" spans="24:32" x14ac:dyDescent="0.3">
      <c r="X885" s="237"/>
      <c r="Y885" s="60"/>
      <c r="Z885" s="235"/>
      <c r="AA885" s="236"/>
      <c r="AB885" s="237"/>
      <c r="AC885" s="237"/>
      <c r="AD885" s="237"/>
      <c r="AE885" s="237"/>
      <c r="AF885" s="237"/>
    </row>
    <row r="886" spans="24:32" x14ac:dyDescent="0.3">
      <c r="X886" s="237"/>
      <c r="Y886" s="60"/>
      <c r="Z886" s="235"/>
      <c r="AA886" s="236"/>
      <c r="AB886" s="237"/>
      <c r="AC886" s="237"/>
      <c r="AD886" s="237"/>
      <c r="AE886" s="237"/>
      <c r="AF886" s="237"/>
    </row>
    <row r="887" spans="24:32" x14ac:dyDescent="0.3">
      <c r="X887" s="237"/>
      <c r="Y887" s="60"/>
      <c r="Z887" s="235"/>
      <c r="AA887" s="236"/>
      <c r="AB887" s="237"/>
      <c r="AC887" s="237"/>
      <c r="AD887" s="237"/>
      <c r="AE887" s="237"/>
      <c r="AF887" s="237"/>
    </row>
    <row r="888" spans="24:32" x14ac:dyDescent="0.3">
      <c r="X888" s="237"/>
      <c r="Y888" s="60"/>
      <c r="Z888" s="235"/>
      <c r="AA888" s="236"/>
      <c r="AB888" s="237"/>
      <c r="AC888" s="237"/>
      <c r="AD888" s="237"/>
      <c r="AE888" s="237"/>
      <c r="AF888" s="237"/>
    </row>
    <row r="889" spans="24:32" x14ac:dyDescent="0.3">
      <c r="X889" s="237"/>
      <c r="Y889" s="60"/>
      <c r="Z889" s="235"/>
      <c r="AA889" s="236"/>
      <c r="AB889" s="237"/>
      <c r="AC889" s="237"/>
      <c r="AD889" s="237"/>
      <c r="AE889" s="237"/>
      <c r="AF889" s="237"/>
    </row>
    <row r="890" spans="24:32" x14ac:dyDescent="0.3">
      <c r="X890" s="237"/>
      <c r="Y890" s="60"/>
      <c r="Z890" s="235"/>
      <c r="AA890" s="236"/>
      <c r="AB890" s="237"/>
      <c r="AC890" s="237"/>
      <c r="AD890" s="237"/>
      <c r="AE890" s="237"/>
      <c r="AF890" s="237"/>
    </row>
    <row r="891" spans="24:32" x14ac:dyDescent="0.3">
      <c r="X891" s="237"/>
      <c r="Y891" s="60"/>
      <c r="Z891" s="235"/>
      <c r="AA891" s="236"/>
      <c r="AB891" s="237"/>
      <c r="AC891" s="237"/>
      <c r="AD891" s="237"/>
      <c r="AE891" s="237"/>
      <c r="AF891" s="237"/>
    </row>
    <row r="892" spans="24:32" x14ac:dyDescent="0.3">
      <c r="X892" s="237"/>
      <c r="Y892" s="60"/>
      <c r="Z892" s="235"/>
      <c r="AA892" s="236"/>
      <c r="AB892" s="237"/>
      <c r="AC892" s="237"/>
      <c r="AD892" s="237"/>
      <c r="AE892" s="237"/>
      <c r="AF892" s="237"/>
    </row>
    <row r="893" spans="24:32" x14ac:dyDescent="0.3">
      <c r="X893" s="237"/>
      <c r="Y893" s="60"/>
      <c r="Z893" s="235"/>
      <c r="AA893" s="236"/>
      <c r="AB893" s="237"/>
      <c r="AC893" s="237"/>
      <c r="AD893" s="237"/>
      <c r="AE893" s="237"/>
      <c r="AF893" s="237"/>
    </row>
    <row r="894" spans="24:32" x14ac:dyDescent="0.3">
      <c r="X894" s="237"/>
      <c r="Y894" s="60"/>
      <c r="Z894" s="235"/>
      <c r="AA894" s="236"/>
      <c r="AB894" s="237"/>
      <c r="AC894" s="237"/>
      <c r="AD894" s="237"/>
      <c r="AE894" s="237"/>
      <c r="AF894" s="237"/>
    </row>
    <row r="895" spans="24:32" x14ac:dyDescent="0.3">
      <c r="X895" s="237"/>
      <c r="Y895" s="60"/>
      <c r="Z895" s="235"/>
      <c r="AA895" s="236"/>
      <c r="AB895" s="237"/>
      <c r="AC895" s="237"/>
      <c r="AD895" s="237"/>
      <c r="AE895" s="237"/>
      <c r="AF895" s="237"/>
    </row>
    <row r="896" spans="24:32" x14ac:dyDescent="0.3">
      <c r="X896" s="237"/>
      <c r="Y896" s="60"/>
      <c r="Z896" s="235"/>
      <c r="AA896" s="236"/>
      <c r="AB896" s="237"/>
      <c r="AC896" s="237"/>
      <c r="AD896" s="237"/>
      <c r="AE896" s="237"/>
      <c r="AF896" s="237"/>
    </row>
    <row r="897" spans="24:32" x14ac:dyDescent="0.3">
      <c r="X897" s="237"/>
      <c r="Y897" s="60"/>
      <c r="Z897" s="235"/>
      <c r="AA897" s="236"/>
      <c r="AB897" s="237"/>
      <c r="AC897" s="237"/>
      <c r="AD897" s="237"/>
      <c r="AE897" s="237"/>
      <c r="AF897" s="237"/>
    </row>
    <row r="898" spans="24:32" x14ac:dyDescent="0.3">
      <c r="X898" s="237"/>
      <c r="Y898" s="60"/>
      <c r="Z898" s="235"/>
      <c r="AA898" s="236"/>
      <c r="AB898" s="237"/>
      <c r="AC898" s="237"/>
      <c r="AD898" s="237"/>
      <c r="AE898" s="237"/>
      <c r="AF898" s="237"/>
    </row>
    <row r="899" spans="24:32" x14ac:dyDescent="0.3">
      <c r="X899" s="237"/>
      <c r="Y899" s="60"/>
      <c r="Z899" s="235"/>
      <c r="AA899" s="236"/>
      <c r="AB899" s="237"/>
      <c r="AC899" s="237"/>
      <c r="AD899" s="237"/>
      <c r="AE899" s="237"/>
      <c r="AF899" s="237"/>
    </row>
    <row r="900" spans="24:32" x14ac:dyDescent="0.3">
      <c r="X900" s="237"/>
      <c r="Y900" s="60"/>
      <c r="Z900" s="235"/>
      <c r="AA900" s="236"/>
      <c r="AB900" s="237"/>
      <c r="AC900" s="237"/>
      <c r="AD900" s="237"/>
      <c r="AE900" s="237"/>
      <c r="AF900" s="237"/>
    </row>
    <row r="901" spans="24:32" x14ac:dyDescent="0.3">
      <c r="X901" s="237"/>
      <c r="Y901" s="60"/>
      <c r="Z901" s="235"/>
      <c r="AA901" s="236"/>
      <c r="AB901" s="237"/>
      <c r="AC901" s="237"/>
      <c r="AD901" s="237"/>
      <c r="AE901" s="237"/>
      <c r="AF901" s="237"/>
    </row>
    <row r="902" spans="24:32" x14ac:dyDescent="0.3">
      <c r="X902" s="237"/>
      <c r="Y902" s="60"/>
      <c r="Z902" s="235"/>
      <c r="AA902" s="236"/>
      <c r="AB902" s="237"/>
      <c r="AC902" s="237"/>
      <c r="AD902" s="237"/>
      <c r="AE902" s="237"/>
      <c r="AF902" s="237"/>
    </row>
    <row r="903" spans="24:32" x14ac:dyDescent="0.3">
      <c r="X903" s="237"/>
      <c r="Y903" s="60"/>
      <c r="Z903" s="235"/>
      <c r="AA903" s="236"/>
      <c r="AB903" s="237"/>
      <c r="AC903" s="237"/>
      <c r="AD903" s="237"/>
      <c r="AE903" s="237"/>
      <c r="AF903" s="237"/>
    </row>
    <row r="904" spans="24:32" x14ac:dyDescent="0.3">
      <c r="X904" s="237"/>
      <c r="Y904" s="60"/>
      <c r="Z904" s="235"/>
      <c r="AA904" s="236"/>
      <c r="AB904" s="237"/>
      <c r="AC904" s="237"/>
      <c r="AD904" s="237"/>
      <c r="AE904" s="237"/>
      <c r="AF904" s="237"/>
    </row>
    <row r="905" spans="24:32" x14ac:dyDescent="0.3">
      <c r="X905" s="237"/>
      <c r="Y905" s="60"/>
      <c r="Z905" s="235"/>
      <c r="AA905" s="236"/>
      <c r="AB905" s="237"/>
      <c r="AC905" s="237"/>
      <c r="AD905" s="237"/>
      <c r="AE905" s="237"/>
      <c r="AF905" s="237"/>
    </row>
    <row r="906" spans="24:32" x14ac:dyDescent="0.3">
      <c r="X906" s="237"/>
      <c r="Y906" s="60"/>
      <c r="Z906" s="235"/>
      <c r="AA906" s="236"/>
      <c r="AB906" s="237"/>
      <c r="AC906" s="237"/>
      <c r="AD906" s="237"/>
      <c r="AE906" s="237"/>
      <c r="AF906" s="237"/>
    </row>
    <row r="907" spans="24:32" x14ac:dyDescent="0.3">
      <c r="X907" s="237"/>
      <c r="Y907" s="60"/>
      <c r="Z907" s="235"/>
      <c r="AA907" s="236"/>
      <c r="AB907" s="237"/>
      <c r="AC907" s="237"/>
      <c r="AD907" s="237"/>
      <c r="AE907" s="237"/>
      <c r="AF907" s="237"/>
    </row>
    <row r="908" spans="24:32" x14ac:dyDescent="0.3">
      <c r="X908" s="237"/>
      <c r="Y908" s="60"/>
      <c r="Z908" s="235"/>
      <c r="AA908" s="236"/>
      <c r="AB908" s="237"/>
      <c r="AC908" s="237"/>
      <c r="AD908" s="237"/>
      <c r="AE908" s="237"/>
      <c r="AF908" s="237"/>
    </row>
    <row r="909" spans="24:32" x14ac:dyDescent="0.3">
      <c r="X909" s="237"/>
      <c r="Y909" s="60"/>
      <c r="Z909" s="235"/>
      <c r="AA909" s="236"/>
      <c r="AB909" s="237"/>
      <c r="AC909" s="237"/>
      <c r="AD909" s="237"/>
      <c r="AE909" s="237"/>
      <c r="AF909" s="237"/>
    </row>
    <row r="910" spans="24:32" x14ac:dyDescent="0.3">
      <c r="X910" s="237"/>
      <c r="Y910" s="60"/>
      <c r="Z910" s="235"/>
      <c r="AA910" s="236"/>
      <c r="AB910" s="237"/>
      <c r="AC910" s="237"/>
      <c r="AD910" s="237"/>
      <c r="AE910" s="237"/>
      <c r="AF910" s="237"/>
    </row>
    <row r="911" spans="24:32" x14ac:dyDescent="0.3">
      <c r="X911" s="237"/>
      <c r="Y911" s="60"/>
      <c r="Z911" s="235"/>
      <c r="AA911" s="236"/>
      <c r="AB911" s="237"/>
      <c r="AC911" s="237"/>
      <c r="AD911" s="237"/>
      <c r="AE911" s="237"/>
      <c r="AF911" s="237"/>
    </row>
    <row r="912" spans="24:32" x14ac:dyDescent="0.3">
      <c r="X912" s="237"/>
      <c r="Y912" s="60"/>
      <c r="Z912" s="235"/>
      <c r="AA912" s="236"/>
      <c r="AB912" s="237"/>
      <c r="AC912" s="237"/>
      <c r="AD912" s="237"/>
      <c r="AE912" s="237"/>
      <c r="AF912" s="237"/>
    </row>
    <row r="913" spans="24:32" x14ac:dyDescent="0.3">
      <c r="X913" s="237"/>
      <c r="Y913" s="60"/>
      <c r="Z913" s="235"/>
      <c r="AA913" s="236"/>
      <c r="AB913" s="237"/>
      <c r="AC913" s="237"/>
      <c r="AD913" s="237"/>
      <c r="AE913" s="237"/>
      <c r="AF913" s="237"/>
    </row>
    <row r="914" spans="24:32" x14ac:dyDescent="0.3">
      <c r="X914" s="237"/>
      <c r="Y914" s="60"/>
      <c r="Z914" s="235"/>
      <c r="AA914" s="236"/>
      <c r="AB914" s="237"/>
      <c r="AC914" s="237"/>
      <c r="AD914" s="237"/>
      <c r="AE914" s="237"/>
      <c r="AF914" s="237"/>
    </row>
    <row r="915" spans="24:32" x14ac:dyDescent="0.3">
      <c r="X915" s="237"/>
      <c r="Y915" s="60"/>
      <c r="Z915" s="235"/>
      <c r="AA915" s="236"/>
      <c r="AB915" s="237"/>
      <c r="AC915" s="237"/>
      <c r="AD915" s="237"/>
      <c r="AE915" s="237"/>
      <c r="AF915" s="237"/>
    </row>
    <row r="916" spans="24:32" x14ac:dyDescent="0.3">
      <c r="X916" s="237"/>
      <c r="Y916" s="60"/>
      <c r="Z916" s="235"/>
      <c r="AA916" s="236"/>
      <c r="AB916" s="237"/>
      <c r="AC916" s="237"/>
      <c r="AD916" s="237"/>
      <c r="AE916" s="237"/>
      <c r="AF916" s="237"/>
    </row>
    <row r="917" spans="24:32" x14ac:dyDescent="0.3">
      <c r="X917" s="237"/>
      <c r="Y917" s="60"/>
      <c r="Z917" s="235"/>
      <c r="AA917" s="236"/>
      <c r="AB917" s="237"/>
      <c r="AC917" s="237"/>
      <c r="AD917" s="237"/>
      <c r="AE917" s="237"/>
      <c r="AF917" s="237"/>
    </row>
    <row r="918" spans="24:32" x14ac:dyDescent="0.3">
      <c r="X918" s="237"/>
      <c r="Y918" s="60"/>
      <c r="Z918" s="235"/>
      <c r="AA918" s="236"/>
      <c r="AB918" s="237"/>
      <c r="AC918" s="237"/>
      <c r="AD918" s="237"/>
      <c r="AE918" s="237"/>
      <c r="AF918" s="237"/>
    </row>
    <row r="919" spans="24:32" x14ac:dyDescent="0.3">
      <c r="X919" s="237"/>
      <c r="Y919" s="60"/>
      <c r="Z919" s="235"/>
      <c r="AA919" s="236"/>
      <c r="AB919" s="237"/>
      <c r="AC919" s="237"/>
      <c r="AD919" s="237"/>
      <c r="AE919" s="237"/>
      <c r="AF919" s="237"/>
    </row>
    <row r="920" spans="24:32" x14ac:dyDescent="0.3">
      <c r="X920" s="237"/>
      <c r="Y920" s="60"/>
      <c r="Z920" s="235"/>
      <c r="AA920" s="236"/>
      <c r="AB920" s="237"/>
      <c r="AC920" s="237"/>
      <c r="AD920" s="237"/>
      <c r="AE920" s="237"/>
      <c r="AF920" s="237"/>
    </row>
    <row r="921" spans="24:32" x14ac:dyDescent="0.3">
      <c r="X921" s="237"/>
      <c r="Y921" s="60"/>
      <c r="Z921" s="235"/>
      <c r="AA921" s="236"/>
      <c r="AB921" s="237"/>
      <c r="AC921" s="237"/>
      <c r="AD921" s="237"/>
      <c r="AE921" s="237"/>
      <c r="AF921" s="237"/>
    </row>
    <row r="922" spans="24:32" x14ac:dyDescent="0.3">
      <c r="X922" s="237"/>
      <c r="Y922" s="60"/>
      <c r="Z922" s="235"/>
      <c r="AA922" s="236"/>
      <c r="AB922" s="237"/>
      <c r="AC922" s="237"/>
      <c r="AD922" s="237"/>
      <c r="AE922" s="237"/>
      <c r="AF922" s="237"/>
    </row>
    <row r="923" spans="24:32" x14ac:dyDescent="0.3">
      <c r="X923" s="237"/>
      <c r="Y923" s="60"/>
      <c r="Z923" s="235"/>
      <c r="AA923" s="236"/>
      <c r="AB923" s="237"/>
      <c r="AC923" s="237"/>
      <c r="AD923" s="237"/>
      <c r="AE923" s="237"/>
      <c r="AF923" s="237"/>
    </row>
    <row r="924" spans="24:32" x14ac:dyDescent="0.3">
      <c r="X924" s="237"/>
      <c r="Y924" s="60"/>
      <c r="Z924" s="235"/>
      <c r="AA924" s="236"/>
      <c r="AB924" s="237"/>
      <c r="AC924" s="237"/>
      <c r="AD924" s="237"/>
      <c r="AE924" s="237"/>
      <c r="AF924" s="237"/>
    </row>
    <row r="925" spans="24:32" x14ac:dyDescent="0.3">
      <c r="X925" s="237"/>
      <c r="Y925" s="60"/>
      <c r="Z925" s="235"/>
      <c r="AA925" s="236"/>
      <c r="AB925" s="237"/>
      <c r="AC925" s="237"/>
      <c r="AD925" s="237"/>
      <c r="AE925" s="237"/>
      <c r="AF925" s="237"/>
    </row>
    <row r="926" spans="24:32" x14ac:dyDescent="0.3">
      <c r="X926" s="237"/>
      <c r="Y926" s="60"/>
      <c r="Z926" s="235"/>
      <c r="AA926" s="236"/>
      <c r="AB926" s="237"/>
      <c r="AC926" s="237"/>
      <c r="AD926" s="237"/>
      <c r="AE926" s="237"/>
      <c r="AF926" s="237"/>
    </row>
    <row r="927" spans="24:32" x14ac:dyDescent="0.3">
      <c r="X927" s="237"/>
      <c r="Y927" s="60"/>
      <c r="Z927" s="235"/>
      <c r="AA927" s="236"/>
      <c r="AB927" s="237"/>
      <c r="AC927" s="237"/>
      <c r="AD927" s="237"/>
      <c r="AE927" s="237"/>
      <c r="AF927" s="237"/>
    </row>
    <row r="928" spans="24:32" x14ac:dyDescent="0.3">
      <c r="X928" s="237"/>
      <c r="Y928" s="60"/>
      <c r="Z928" s="235"/>
      <c r="AA928" s="236"/>
      <c r="AB928" s="237"/>
      <c r="AC928" s="237"/>
      <c r="AD928" s="237"/>
      <c r="AE928" s="237"/>
      <c r="AF928" s="237"/>
    </row>
    <row r="929" spans="24:32" x14ac:dyDescent="0.3">
      <c r="X929" s="237"/>
      <c r="Y929" s="60"/>
      <c r="Z929" s="235"/>
      <c r="AA929" s="236"/>
      <c r="AB929" s="237"/>
      <c r="AC929" s="237"/>
      <c r="AD929" s="237"/>
      <c r="AE929" s="237"/>
      <c r="AF929" s="237"/>
    </row>
    <row r="930" spans="24:32" x14ac:dyDescent="0.3">
      <c r="X930" s="237"/>
      <c r="Y930" s="60"/>
      <c r="Z930" s="235"/>
      <c r="AA930" s="236"/>
      <c r="AB930" s="237"/>
      <c r="AC930" s="237"/>
      <c r="AD930" s="237"/>
      <c r="AE930" s="237"/>
      <c r="AF930" s="237"/>
    </row>
    <row r="931" spans="24:32" x14ac:dyDescent="0.3">
      <c r="X931" s="237"/>
      <c r="Y931" s="60"/>
      <c r="Z931" s="235"/>
      <c r="AA931" s="236"/>
      <c r="AB931" s="237"/>
      <c r="AC931" s="237"/>
      <c r="AD931" s="237"/>
      <c r="AE931" s="237"/>
      <c r="AF931" s="237"/>
    </row>
    <row r="932" spans="24:32" x14ac:dyDescent="0.3">
      <c r="X932" s="237"/>
      <c r="Y932" s="60"/>
      <c r="Z932" s="235"/>
      <c r="AA932" s="236"/>
      <c r="AB932" s="237"/>
      <c r="AC932" s="237"/>
      <c r="AD932" s="237"/>
      <c r="AE932" s="237"/>
      <c r="AF932" s="237"/>
    </row>
    <row r="933" spans="24:32" x14ac:dyDescent="0.3">
      <c r="X933" s="237"/>
      <c r="Y933" s="60"/>
      <c r="Z933" s="235"/>
      <c r="AA933" s="236"/>
      <c r="AB933" s="237"/>
      <c r="AC933" s="237"/>
      <c r="AD933" s="237"/>
      <c r="AE933" s="237"/>
      <c r="AF933" s="237"/>
    </row>
    <row r="934" spans="24:32" x14ac:dyDescent="0.3">
      <c r="X934" s="237"/>
      <c r="Y934" s="60"/>
      <c r="Z934" s="235"/>
      <c r="AA934" s="236"/>
      <c r="AB934" s="237"/>
      <c r="AC934" s="237"/>
      <c r="AD934" s="237"/>
      <c r="AE934" s="237"/>
      <c r="AF934" s="237"/>
    </row>
    <row r="935" spans="24:32" x14ac:dyDescent="0.3">
      <c r="X935" s="237"/>
      <c r="Y935" s="60"/>
      <c r="Z935" s="235"/>
      <c r="AA935" s="236"/>
      <c r="AB935" s="237"/>
      <c r="AC935" s="237"/>
      <c r="AD935" s="237"/>
      <c r="AE935" s="237"/>
      <c r="AF935" s="237"/>
    </row>
    <row r="936" spans="24:32" x14ac:dyDescent="0.3">
      <c r="X936" s="237"/>
      <c r="Y936" s="60"/>
      <c r="Z936" s="235"/>
      <c r="AA936" s="236"/>
      <c r="AB936" s="237"/>
      <c r="AC936" s="237"/>
      <c r="AD936" s="237"/>
      <c r="AE936" s="237"/>
      <c r="AF936" s="237"/>
    </row>
    <row r="937" spans="24:32" x14ac:dyDescent="0.3">
      <c r="X937" s="237"/>
      <c r="Y937" s="60"/>
      <c r="Z937" s="235"/>
      <c r="AA937" s="236"/>
      <c r="AB937" s="237"/>
      <c r="AC937" s="237"/>
      <c r="AD937" s="237"/>
      <c r="AE937" s="237"/>
      <c r="AF937" s="237"/>
    </row>
    <row r="938" spans="24:32" x14ac:dyDescent="0.3">
      <c r="X938" s="237"/>
      <c r="Y938" s="60"/>
      <c r="Z938" s="235"/>
      <c r="AA938" s="236"/>
      <c r="AB938" s="237"/>
      <c r="AC938" s="237"/>
      <c r="AD938" s="237"/>
      <c r="AE938" s="237"/>
      <c r="AF938" s="237"/>
    </row>
    <row r="939" spans="24:32" x14ac:dyDescent="0.3">
      <c r="X939" s="237"/>
      <c r="Y939" s="60"/>
      <c r="Z939" s="235"/>
      <c r="AA939" s="236"/>
      <c r="AB939" s="237"/>
      <c r="AC939" s="237"/>
      <c r="AD939" s="237"/>
      <c r="AE939" s="237"/>
      <c r="AF939" s="237"/>
    </row>
    <row r="940" spans="24:32" x14ac:dyDescent="0.3">
      <c r="X940" s="237"/>
      <c r="Y940" s="60"/>
      <c r="Z940" s="235"/>
      <c r="AA940" s="236"/>
      <c r="AB940" s="237"/>
      <c r="AC940" s="237"/>
      <c r="AD940" s="237"/>
      <c r="AE940" s="237"/>
      <c r="AF940" s="237"/>
    </row>
    <row r="941" spans="24:32" x14ac:dyDescent="0.3">
      <c r="X941" s="237"/>
      <c r="Y941" s="60"/>
      <c r="Z941" s="235"/>
      <c r="AA941" s="236"/>
      <c r="AB941" s="237"/>
      <c r="AC941" s="237"/>
      <c r="AD941" s="237"/>
      <c r="AE941" s="237"/>
      <c r="AF941" s="237"/>
    </row>
    <row r="942" spans="24:32" x14ac:dyDescent="0.3">
      <c r="X942" s="237"/>
      <c r="Y942" s="60"/>
      <c r="Z942" s="235"/>
      <c r="AA942" s="236"/>
      <c r="AB942" s="237"/>
      <c r="AC942" s="237"/>
      <c r="AD942" s="237"/>
      <c r="AE942" s="237"/>
      <c r="AF942" s="237"/>
    </row>
    <row r="943" spans="24:32" x14ac:dyDescent="0.3">
      <c r="X943" s="237"/>
      <c r="Y943" s="60"/>
      <c r="Z943" s="235"/>
      <c r="AA943" s="236"/>
      <c r="AB943" s="237"/>
      <c r="AC943" s="237"/>
      <c r="AD943" s="237"/>
      <c r="AE943" s="237"/>
      <c r="AF943" s="237"/>
    </row>
    <row r="944" spans="24:32" x14ac:dyDescent="0.3">
      <c r="X944" s="237"/>
      <c r="Y944" s="60"/>
      <c r="Z944" s="235"/>
      <c r="AA944" s="236"/>
      <c r="AB944" s="237"/>
      <c r="AC944" s="237"/>
      <c r="AD944" s="237"/>
      <c r="AE944" s="237"/>
      <c r="AF944" s="237"/>
    </row>
    <row r="945" spans="24:32" x14ac:dyDescent="0.3">
      <c r="X945" s="237"/>
      <c r="Y945" s="60"/>
      <c r="Z945" s="235"/>
      <c r="AA945" s="236"/>
      <c r="AB945" s="237"/>
      <c r="AC945" s="237"/>
      <c r="AD945" s="237"/>
      <c r="AE945" s="237"/>
      <c r="AF945" s="237"/>
    </row>
    <row r="946" spans="24:32" x14ac:dyDescent="0.3">
      <c r="X946" s="237"/>
      <c r="Y946" s="60"/>
      <c r="Z946" s="235"/>
      <c r="AA946" s="236"/>
      <c r="AB946" s="237"/>
      <c r="AC946" s="237"/>
      <c r="AD946" s="237"/>
      <c r="AE946" s="237"/>
      <c r="AF946" s="237"/>
    </row>
    <row r="947" spans="24:32" x14ac:dyDescent="0.3">
      <c r="X947" s="237"/>
      <c r="Y947" s="60"/>
      <c r="Z947" s="235"/>
      <c r="AA947" s="236"/>
      <c r="AB947" s="237"/>
      <c r="AC947" s="237"/>
      <c r="AD947" s="237"/>
      <c r="AE947" s="237"/>
      <c r="AF947" s="237"/>
    </row>
    <row r="948" spans="24:32" x14ac:dyDescent="0.3">
      <c r="X948" s="237"/>
      <c r="Y948" s="60"/>
      <c r="Z948" s="235"/>
      <c r="AA948" s="236"/>
      <c r="AB948" s="237"/>
      <c r="AC948" s="237"/>
      <c r="AD948" s="237"/>
      <c r="AE948" s="237"/>
      <c r="AF948" s="237"/>
    </row>
    <row r="949" spans="24:32" x14ac:dyDescent="0.3">
      <c r="X949" s="237"/>
      <c r="Y949" s="60"/>
      <c r="Z949" s="235"/>
      <c r="AA949" s="236"/>
      <c r="AB949" s="237"/>
      <c r="AC949" s="237"/>
      <c r="AD949" s="237"/>
      <c r="AE949" s="237"/>
      <c r="AF949" s="237"/>
    </row>
    <row r="950" spans="24:32" x14ac:dyDescent="0.3">
      <c r="X950" s="237"/>
      <c r="Y950" s="60"/>
      <c r="Z950" s="235"/>
      <c r="AA950" s="236"/>
      <c r="AB950" s="237"/>
      <c r="AC950" s="237"/>
      <c r="AD950" s="237"/>
      <c r="AE950" s="237"/>
      <c r="AF950" s="237"/>
    </row>
    <row r="951" spans="24:32" x14ac:dyDescent="0.3">
      <c r="X951" s="237"/>
      <c r="Y951" s="60"/>
      <c r="Z951" s="235"/>
      <c r="AA951" s="236"/>
      <c r="AB951" s="237"/>
      <c r="AC951" s="237"/>
      <c r="AD951" s="237"/>
      <c r="AE951" s="237"/>
      <c r="AF951" s="237"/>
    </row>
    <row r="952" spans="24:32" x14ac:dyDescent="0.3">
      <c r="X952" s="237"/>
      <c r="Y952" s="60"/>
      <c r="Z952" s="235"/>
      <c r="AA952" s="236"/>
      <c r="AB952" s="237"/>
      <c r="AC952" s="237"/>
      <c r="AD952" s="237"/>
      <c r="AE952" s="237"/>
      <c r="AF952" s="237"/>
    </row>
    <row r="953" spans="24:32" x14ac:dyDescent="0.3">
      <c r="X953" s="237"/>
      <c r="Y953" s="60"/>
      <c r="Z953" s="235"/>
      <c r="AA953" s="236"/>
      <c r="AB953" s="237"/>
      <c r="AC953" s="237"/>
      <c r="AD953" s="237"/>
      <c r="AE953" s="237"/>
      <c r="AF953" s="237"/>
    </row>
    <row r="954" spans="24:32" x14ac:dyDescent="0.3">
      <c r="X954" s="237"/>
      <c r="Y954" s="60"/>
      <c r="Z954" s="235"/>
      <c r="AA954" s="236"/>
      <c r="AB954" s="237"/>
      <c r="AC954" s="237"/>
      <c r="AD954" s="237"/>
      <c r="AE954" s="237"/>
      <c r="AF954" s="237"/>
    </row>
    <row r="955" spans="24:32" x14ac:dyDescent="0.3">
      <c r="X955" s="237"/>
      <c r="Y955" s="60"/>
      <c r="Z955" s="235"/>
      <c r="AA955" s="236"/>
      <c r="AB955" s="237"/>
      <c r="AC955" s="237"/>
      <c r="AD955" s="237"/>
      <c r="AE955" s="237"/>
      <c r="AF955" s="237"/>
    </row>
    <row r="956" spans="24:32" x14ac:dyDescent="0.3">
      <c r="X956" s="237"/>
      <c r="Y956" s="60"/>
      <c r="Z956" s="235"/>
      <c r="AA956" s="236"/>
      <c r="AB956" s="237"/>
      <c r="AC956" s="237"/>
      <c r="AD956" s="237"/>
      <c r="AE956" s="237"/>
      <c r="AF956" s="237"/>
    </row>
    <row r="957" spans="24:32" x14ac:dyDescent="0.3">
      <c r="X957" s="237"/>
      <c r="Y957" s="60"/>
      <c r="Z957" s="235"/>
      <c r="AA957" s="236"/>
      <c r="AB957" s="237"/>
      <c r="AC957" s="237"/>
      <c r="AD957" s="237"/>
      <c r="AE957" s="237"/>
      <c r="AF957" s="237"/>
    </row>
    <row r="958" spans="24:32" x14ac:dyDescent="0.3">
      <c r="X958" s="237"/>
      <c r="Y958" s="60"/>
      <c r="Z958" s="235"/>
      <c r="AA958" s="236"/>
      <c r="AB958" s="237"/>
      <c r="AC958" s="237"/>
      <c r="AD958" s="237"/>
      <c r="AE958" s="237"/>
      <c r="AF958" s="237"/>
    </row>
    <row r="959" spans="24:32" x14ac:dyDescent="0.3">
      <c r="X959" s="237"/>
      <c r="Y959" s="60"/>
      <c r="Z959" s="235"/>
      <c r="AA959" s="236"/>
      <c r="AB959" s="237"/>
      <c r="AC959" s="237"/>
      <c r="AD959" s="237"/>
      <c r="AE959" s="237"/>
      <c r="AF959" s="237"/>
    </row>
    <row r="960" spans="24:32" x14ac:dyDescent="0.3">
      <c r="X960" s="237"/>
      <c r="Y960" s="60"/>
      <c r="Z960" s="235"/>
      <c r="AA960" s="236"/>
      <c r="AB960" s="237"/>
      <c r="AC960" s="237"/>
      <c r="AD960" s="237"/>
      <c r="AE960" s="237"/>
      <c r="AF960" s="237"/>
    </row>
    <row r="961" spans="24:32" x14ac:dyDescent="0.3">
      <c r="X961" s="237"/>
      <c r="Y961" s="60"/>
      <c r="Z961" s="235"/>
      <c r="AA961" s="236"/>
      <c r="AB961" s="237"/>
      <c r="AC961" s="237"/>
      <c r="AD961" s="237"/>
      <c r="AE961" s="237"/>
      <c r="AF961" s="237"/>
    </row>
    <row r="962" spans="24:32" x14ac:dyDescent="0.3">
      <c r="X962" s="237"/>
      <c r="Y962" s="60"/>
      <c r="Z962" s="235"/>
      <c r="AA962" s="236"/>
      <c r="AB962" s="237"/>
      <c r="AC962" s="237"/>
      <c r="AD962" s="237"/>
      <c r="AE962" s="237"/>
      <c r="AF962" s="237"/>
    </row>
    <row r="963" spans="24:32" x14ac:dyDescent="0.3">
      <c r="X963" s="237"/>
      <c r="Y963" s="60"/>
      <c r="Z963" s="235"/>
      <c r="AA963" s="236"/>
      <c r="AB963" s="237"/>
      <c r="AC963" s="237"/>
      <c r="AD963" s="237"/>
      <c r="AE963" s="237"/>
      <c r="AF963" s="237"/>
    </row>
    <row r="964" spans="24:32" x14ac:dyDescent="0.3">
      <c r="X964" s="237"/>
      <c r="Y964" s="60"/>
      <c r="Z964" s="235"/>
      <c r="AA964" s="236"/>
      <c r="AB964" s="237"/>
      <c r="AC964" s="237"/>
      <c r="AD964" s="237"/>
      <c r="AE964" s="237"/>
      <c r="AF964" s="237"/>
    </row>
    <row r="965" spans="24:32" x14ac:dyDescent="0.3">
      <c r="X965" s="237"/>
      <c r="Y965" s="60"/>
      <c r="Z965" s="235"/>
      <c r="AA965" s="236"/>
      <c r="AB965" s="237"/>
      <c r="AC965" s="237"/>
      <c r="AD965" s="237"/>
      <c r="AE965" s="237"/>
      <c r="AF965" s="237"/>
    </row>
    <row r="966" spans="24:32" x14ac:dyDescent="0.3">
      <c r="X966" s="237"/>
      <c r="Y966" s="60"/>
      <c r="Z966" s="235"/>
      <c r="AA966" s="236"/>
      <c r="AB966" s="237"/>
      <c r="AC966" s="237"/>
      <c r="AD966" s="237"/>
      <c r="AE966" s="237"/>
      <c r="AF966" s="237"/>
    </row>
    <row r="967" spans="24:32" x14ac:dyDescent="0.3">
      <c r="X967" s="237"/>
      <c r="Y967" s="60"/>
      <c r="Z967" s="235"/>
      <c r="AA967" s="236"/>
      <c r="AB967" s="237"/>
      <c r="AC967" s="237"/>
      <c r="AD967" s="237"/>
      <c r="AE967" s="237"/>
      <c r="AF967" s="237"/>
    </row>
    <row r="968" spans="24:32" x14ac:dyDescent="0.3">
      <c r="X968" s="237"/>
      <c r="Y968" s="60"/>
      <c r="Z968" s="235"/>
      <c r="AA968" s="236"/>
      <c r="AB968" s="237"/>
      <c r="AC968" s="237"/>
      <c r="AD968" s="237"/>
      <c r="AE968" s="237"/>
      <c r="AF968" s="237"/>
    </row>
    <row r="969" spans="24:32" x14ac:dyDescent="0.3">
      <c r="X969" s="237"/>
      <c r="Y969" s="60"/>
      <c r="Z969" s="235"/>
      <c r="AA969" s="236"/>
      <c r="AB969" s="237"/>
      <c r="AC969" s="237"/>
      <c r="AD969" s="237"/>
      <c r="AE969" s="237"/>
      <c r="AF969" s="237"/>
    </row>
    <row r="970" spans="24:32" x14ac:dyDescent="0.3">
      <c r="X970" s="237"/>
      <c r="Y970" s="60"/>
      <c r="Z970" s="235"/>
      <c r="AA970" s="236"/>
      <c r="AB970" s="237"/>
      <c r="AC970" s="237"/>
      <c r="AD970" s="237"/>
      <c r="AE970" s="237"/>
      <c r="AF970" s="237"/>
    </row>
    <row r="971" spans="24:32" x14ac:dyDescent="0.3">
      <c r="X971" s="237"/>
      <c r="Y971" s="60"/>
      <c r="Z971" s="235"/>
      <c r="AA971" s="236"/>
      <c r="AB971" s="237"/>
      <c r="AC971" s="237"/>
      <c r="AD971" s="237"/>
      <c r="AE971" s="237"/>
      <c r="AF971" s="237"/>
    </row>
    <row r="972" spans="24:32" x14ac:dyDescent="0.3">
      <c r="X972" s="237"/>
      <c r="Y972" s="60"/>
      <c r="Z972" s="235"/>
      <c r="AA972" s="236"/>
      <c r="AB972" s="237"/>
      <c r="AC972" s="237"/>
      <c r="AD972" s="237"/>
      <c r="AE972" s="237"/>
      <c r="AF972" s="237"/>
    </row>
    <row r="973" spans="24:32" x14ac:dyDescent="0.3">
      <c r="X973" s="237"/>
      <c r="Y973" s="60"/>
      <c r="Z973" s="235"/>
      <c r="AA973" s="236"/>
      <c r="AB973" s="237"/>
      <c r="AC973" s="237"/>
      <c r="AD973" s="237"/>
      <c r="AE973" s="237"/>
      <c r="AF973" s="237"/>
    </row>
    <row r="974" spans="24:32" x14ac:dyDescent="0.3">
      <c r="X974" s="237"/>
      <c r="Y974" s="60"/>
      <c r="Z974" s="235"/>
      <c r="AA974" s="236"/>
      <c r="AB974" s="237"/>
      <c r="AC974" s="237"/>
      <c r="AD974" s="237"/>
      <c r="AE974" s="237"/>
      <c r="AF974" s="237"/>
    </row>
    <row r="975" spans="24:32" x14ac:dyDescent="0.3">
      <c r="X975" s="237"/>
      <c r="Y975" s="60"/>
      <c r="Z975" s="235"/>
      <c r="AA975" s="236"/>
      <c r="AB975" s="237"/>
      <c r="AC975" s="237"/>
      <c r="AD975" s="237"/>
      <c r="AE975" s="237"/>
      <c r="AF975" s="237"/>
    </row>
    <row r="976" spans="24:32" x14ac:dyDescent="0.3">
      <c r="X976" s="237"/>
      <c r="Y976" s="60"/>
      <c r="Z976" s="235"/>
      <c r="AA976" s="236"/>
      <c r="AB976" s="237"/>
      <c r="AC976" s="237"/>
      <c r="AD976" s="237"/>
      <c r="AE976" s="237"/>
      <c r="AF976" s="237"/>
    </row>
    <row r="977" spans="24:32" x14ac:dyDescent="0.3">
      <c r="X977" s="237"/>
      <c r="Y977" s="60"/>
      <c r="Z977" s="235"/>
      <c r="AA977" s="236"/>
      <c r="AB977" s="237"/>
      <c r="AC977" s="237"/>
      <c r="AD977" s="237"/>
      <c r="AE977" s="237"/>
      <c r="AF977" s="237"/>
    </row>
    <row r="978" spans="24:32" x14ac:dyDescent="0.3">
      <c r="X978" s="237"/>
      <c r="Y978" s="60"/>
      <c r="Z978" s="235"/>
      <c r="AA978" s="236"/>
      <c r="AB978" s="237"/>
      <c r="AC978" s="237"/>
      <c r="AD978" s="237"/>
      <c r="AE978" s="237"/>
      <c r="AF978" s="237"/>
    </row>
    <row r="979" spans="24:32" x14ac:dyDescent="0.3">
      <c r="X979" s="237"/>
      <c r="Y979" s="60"/>
      <c r="Z979" s="235"/>
      <c r="AA979" s="236"/>
      <c r="AB979" s="237"/>
      <c r="AC979" s="237"/>
      <c r="AD979" s="237"/>
      <c r="AE979" s="237"/>
      <c r="AF979" s="237"/>
    </row>
    <row r="980" spans="24:32" x14ac:dyDescent="0.3">
      <c r="X980" s="237"/>
      <c r="Y980" s="60"/>
      <c r="Z980" s="235"/>
      <c r="AA980" s="236"/>
      <c r="AB980" s="237"/>
      <c r="AC980" s="237"/>
      <c r="AD980" s="237"/>
      <c r="AE980" s="237"/>
      <c r="AF980" s="237"/>
    </row>
    <row r="981" spans="24:32" x14ac:dyDescent="0.3">
      <c r="X981" s="237"/>
      <c r="Y981" s="60"/>
      <c r="Z981" s="235"/>
      <c r="AA981" s="236"/>
      <c r="AB981" s="237"/>
      <c r="AC981" s="237"/>
      <c r="AD981" s="237"/>
      <c r="AE981" s="237"/>
      <c r="AF981" s="237"/>
    </row>
    <row r="982" spans="24:32" x14ac:dyDescent="0.3">
      <c r="X982" s="237"/>
      <c r="Y982" s="60"/>
      <c r="Z982" s="235"/>
      <c r="AA982" s="236"/>
      <c r="AB982" s="237"/>
      <c r="AC982" s="237"/>
      <c r="AD982" s="237"/>
      <c r="AE982" s="237"/>
      <c r="AF982" s="237"/>
    </row>
    <row r="983" spans="24:32" x14ac:dyDescent="0.3">
      <c r="X983" s="237"/>
      <c r="Y983" s="60"/>
      <c r="Z983" s="235"/>
      <c r="AA983" s="236"/>
      <c r="AB983" s="237"/>
      <c r="AC983" s="237"/>
      <c r="AD983" s="237"/>
      <c r="AE983" s="237"/>
      <c r="AF983" s="237"/>
    </row>
    <row r="984" spans="24:32" x14ac:dyDescent="0.3">
      <c r="X984" s="237"/>
      <c r="Y984" s="60"/>
      <c r="Z984" s="235"/>
      <c r="AA984" s="236"/>
      <c r="AB984" s="237"/>
      <c r="AC984" s="237"/>
      <c r="AD984" s="237"/>
      <c r="AE984" s="237"/>
      <c r="AF984" s="237"/>
    </row>
    <row r="985" spans="24:32" x14ac:dyDescent="0.3">
      <c r="X985" s="237"/>
      <c r="Y985" s="60"/>
      <c r="Z985" s="235"/>
      <c r="AA985" s="236"/>
      <c r="AB985" s="237"/>
      <c r="AC985" s="237"/>
      <c r="AD985" s="237"/>
      <c r="AE985" s="237"/>
      <c r="AF985" s="237"/>
    </row>
    <row r="986" spans="24:32" x14ac:dyDescent="0.3">
      <c r="X986" s="237"/>
      <c r="Y986" s="60"/>
      <c r="Z986" s="235"/>
      <c r="AA986" s="236"/>
      <c r="AB986" s="237"/>
      <c r="AC986" s="237"/>
      <c r="AD986" s="237"/>
      <c r="AE986" s="237"/>
      <c r="AF986" s="237"/>
    </row>
    <row r="987" spans="24:32" x14ac:dyDescent="0.3">
      <c r="X987" s="237"/>
      <c r="Y987" s="60"/>
      <c r="Z987" s="235"/>
      <c r="AA987" s="236"/>
      <c r="AB987" s="237"/>
      <c r="AC987" s="237"/>
      <c r="AD987" s="237"/>
      <c r="AE987" s="237"/>
      <c r="AF987" s="237"/>
    </row>
    <row r="988" spans="24:32" x14ac:dyDescent="0.3">
      <c r="X988" s="237"/>
      <c r="Y988" s="60"/>
      <c r="Z988" s="235"/>
      <c r="AA988" s="236"/>
      <c r="AB988" s="237"/>
      <c r="AC988" s="237"/>
      <c r="AD988" s="237"/>
      <c r="AE988" s="237"/>
      <c r="AF988" s="237"/>
    </row>
    <row r="989" spans="24:32" x14ac:dyDescent="0.3">
      <c r="X989" s="237"/>
      <c r="Y989" s="60"/>
      <c r="Z989" s="235"/>
      <c r="AA989" s="236"/>
      <c r="AB989" s="237"/>
      <c r="AC989" s="237"/>
      <c r="AD989" s="237"/>
      <c r="AE989" s="237"/>
      <c r="AF989" s="237"/>
    </row>
    <row r="990" spans="24:32" x14ac:dyDescent="0.3">
      <c r="X990" s="237"/>
      <c r="Y990" s="60"/>
      <c r="Z990" s="235"/>
      <c r="AA990" s="236"/>
      <c r="AB990" s="237"/>
      <c r="AC990" s="237"/>
      <c r="AD990" s="237"/>
      <c r="AE990" s="237"/>
      <c r="AF990" s="237"/>
    </row>
    <row r="991" spans="24:32" x14ac:dyDescent="0.3">
      <c r="X991" s="237"/>
      <c r="Y991" s="60"/>
      <c r="Z991" s="235"/>
      <c r="AA991" s="236"/>
      <c r="AB991" s="237"/>
      <c r="AC991" s="237"/>
      <c r="AD991" s="237"/>
      <c r="AE991" s="237"/>
      <c r="AF991" s="237"/>
    </row>
    <row r="992" spans="24:32" x14ac:dyDescent="0.3">
      <c r="X992" s="237"/>
      <c r="Y992" s="60"/>
      <c r="Z992" s="235"/>
      <c r="AA992" s="236"/>
      <c r="AB992" s="237"/>
      <c r="AC992" s="237"/>
      <c r="AD992" s="237"/>
      <c r="AE992" s="237"/>
      <c r="AF992" s="237"/>
    </row>
    <row r="993" spans="24:32" x14ac:dyDescent="0.3">
      <c r="X993" s="237"/>
      <c r="Y993" s="60"/>
      <c r="Z993" s="235"/>
      <c r="AA993" s="236"/>
      <c r="AB993" s="237"/>
      <c r="AC993" s="237"/>
      <c r="AD993" s="237"/>
      <c r="AE993" s="237"/>
      <c r="AF993" s="237"/>
    </row>
    <row r="994" spans="24:32" x14ac:dyDescent="0.3">
      <c r="X994" s="237"/>
      <c r="Y994" s="60"/>
      <c r="Z994" s="235"/>
      <c r="AA994" s="236"/>
      <c r="AB994" s="237"/>
      <c r="AC994" s="237"/>
      <c r="AD994" s="237"/>
      <c r="AE994" s="237"/>
      <c r="AF994" s="237"/>
    </row>
    <row r="995" spans="24:32" x14ac:dyDescent="0.3">
      <c r="X995" s="237"/>
      <c r="Y995" s="60"/>
      <c r="Z995" s="235"/>
      <c r="AA995" s="236"/>
      <c r="AB995" s="237"/>
      <c r="AC995" s="237"/>
      <c r="AD995" s="237"/>
      <c r="AE995" s="237"/>
      <c r="AF995" s="237"/>
    </row>
    <row r="996" spans="24:32" x14ac:dyDescent="0.3">
      <c r="X996" s="237"/>
      <c r="Y996" s="60"/>
      <c r="Z996" s="235"/>
      <c r="AA996" s="236"/>
      <c r="AB996" s="237"/>
      <c r="AC996" s="237"/>
      <c r="AD996" s="237"/>
      <c r="AE996" s="237"/>
      <c r="AF996" s="237"/>
    </row>
    <row r="997" spans="24:32" x14ac:dyDescent="0.3">
      <c r="X997" s="237"/>
      <c r="Y997" s="60"/>
      <c r="Z997" s="235"/>
      <c r="AA997" s="236"/>
      <c r="AB997" s="237"/>
      <c r="AC997" s="237"/>
      <c r="AD997" s="237"/>
      <c r="AE997" s="237"/>
      <c r="AF997" s="237"/>
    </row>
    <row r="998" spans="24:32" x14ac:dyDescent="0.3">
      <c r="X998" s="237"/>
      <c r="Y998" s="60"/>
      <c r="Z998" s="235"/>
      <c r="AA998" s="236"/>
      <c r="AB998" s="237"/>
      <c r="AC998" s="237"/>
      <c r="AD998" s="237"/>
      <c r="AE998" s="237"/>
      <c r="AF998" s="237"/>
    </row>
    <row r="999" spans="24:32" x14ac:dyDescent="0.3">
      <c r="X999" s="237"/>
      <c r="Y999" s="60"/>
      <c r="Z999" s="235"/>
      <c r="AA999" s="236"/>
      <c r="AB999" s="237"/>
      <c r="AC999" s="237"/>
      <c r="AD999" s="237"/>
      <c r="AE999" s="237"/>
      <c r="AF999" s="237"/>
    </row>
    <row r="1000" spans="24:32" x14ac:dyDescent="0.3">
      <c r="X1000" s="237"/>
      <c r="Y1000" s="60"/>
      <c r="Z1000" s="235"/>
      <c r="AA1000" s="236"/>
      <c r="AB1000" s="237"/>
      <c r="AC1000" s="237"/>
      <c r="AD1000" s="237"/>
      <c r="AE1000" s="237"/>
      <c r="AF1000" s="237"/>
    </row>
    <row r="1001" spans="24:32" x14ac:dyDescent="0.3">
      <c r="X1001" s="237"/>
      <c r="Y1001" s="60"/>
      <c r="Z1001" s="235"/>
      <c r="AA1001" s="236"/>
      <c r="AB1001" s="237"/>
      <c r="AC1001" s="237"/>
      <c r="AD1001" s="237"/>
      <c r="AE1001" s="237"/>
      <c r="AF1001" s="237"/>
    </row>
    <row r="1002" spans="24:32" x14ac:dyDescent="0.3">
      <c r="X1002" s="237"/>
      <c r="Y1002" s="60"/>
      <c r="Z1002" s="235"/>
      <c r="AA1002" s="236"/>
      <c r="AB1002" s="237"/>
      <c r="AC1002" s="237"/>
      <c r="AD1002" s="237"/>
      <c r="AE1002" s="237"/>
      <c r="AF1002" s="237"/>
    </row>
    <row r="1003" spans="24:32" x14ac:dyDescent="0.3">
      <c r="X1003" s="237"/>
      <c r="Y1003" s="60"/>
      <c r="Z1003" s="235"/>
      <c r="AA1003" s="236"/>
      <c r="AB1003" s="237"/>
      <c r="AC1003" s="237"/>
      <c r="AD1003" s="237"/>
      <c r="AE1003" s="237"/>
      <c r="AF1003" s="237"/>
    </row>
    <row r="1004" spans="24:32" x14ac:dyDescent="0.3">
      <c r="X1004" s="237"/>
      <c r="Y1004" s="60"/>
      <c r="Z1004" s="235"/>
      <c r="AA1004" s="236"/>
      <c r="AB1004" s="237"/>
      <c r="AC1004" s="237"/>
      <c r="AD1004" s="237"/>
      <c r="AE1004" s="237"/>
      <c r="AF1004" s="237"/>
    </row>
    <row r="1005" spans="24:32" x14ac:dyDescent="0.3">
      <c r="X1005" s="237"/>
      <c r="Y1005" s="60"/>
      <c r="Z1005" s="235"/>
      <c r="AA1005" s="236"/>
      <c r="AB1005" s="237"/>
      <c r="AC1005" s="237"/>
      <c r="AD1005" s="237"/>
      <c r="AE1005" s="237"/>
      <c r="AF1005" s="237"/>
    </row>
    <row r="1006" spans="24:32" x14ac:dyDescent="0.3">
      <c r="X1006" s="237"/>
      <c r="Y1006" s="60"/>
      <c r="Z1006" s="235"/>
      <c r="AA1006" s="236"/>
      <c r="AB1006" s="237"/>
      <c r="AC1006" s="237"/>
      <c r="AD1006" s="237"/>
      <c r="AE1006" s="237"/>
      <c r="AF1006" s="237"/>
    </row>
    <row r="1007" spans="24:32" x14ac:dyDescent="0.3">
      <c r="X1007" s="237"/>
      <c r="Y1007" s="60"/>
      <c r="Z1007" s="235"/>
      <c r="AA1007" s="236"/>
      <c r="AB1007" s="237"/>
      <c r="AC1007" s="237"/>
      <c r="AD1007" s="237"/>
      <c r="AE1007" s="237"/>
      <c r="AF1007" s="237"/>
    </row>
    <row r="1008" spans="24:32" x14ac:dyDescent="0.3">
      <c r="X1008" s="237"/>
      <c r="Y1008" s="60"/>
      <c r="Z1008" s="235"/>
      <c r="AA1008" s="236"/>
      <c r="AB1008" s="237"/>
      <c r="AC1008" s="237"/>
      <c r="AD1008" s="237"/>
      <c r="AE1008" s="237"/>
      <c r="AF1008" s="237"/>
    </row>
    <row r="1009" spans="24:32" x14ac:dyDescent="0.3">
      <c r="X1009" s="237"/>
      <c r="Y1009" s="60"/>
      <c r="Z1009" s="235"/>
      <c r="AA1009" s="236"/>
      <c r="AB1009" s="237"/>
      <c r="AC1009" s="237"/>
      <c r="AD1009" s="237"/>
      <c r="AE1009" s="237"/>
      <c r="AF1009" s="237"/>
    </row>
    <row r="1010" spans="24:32" x14ac:dyDescent="0.3">
      <c r="X1010" s="237"/>
      <c r="Y1010" s="60"/>
      <c r="Z1010" s="235"/>
      <c r="AA1010" s="236"/>
      <c r="AB1010" s="237"/>
      <c r="AC1010" s="237"/>
      <c r="AD1010" s="237"/>
      <c r="AE1010" s="237"/>
      <c r="AF1010" s="237"/>
    </row>
    <row r="1011" spans="24:32" x14ac:dyDescent="0.3">
      <c r="X1011" s="237"/>
      <c r="Y1011" s="60"/>
      <c r="Z1011" s="235"/>
      <c r="AA1011" s="236"/>
      <c r="AB1011" s="237"/>
      <c r="AC1011" s="237"/>
      <c r="AD1011" s="237"/>
      <c r="AE1011" s="237"/>
      <c r="AF1011" s="237"/>
    </row>
    <row r="1012" spans="24:32" x14ac:dyDescent="0.3">
      <c r="X1012" s="237"/>
      <c r="Y1012" s="60"/>
      <c r="Z1012" s="235"/>
      <c r="AA1012" s="236"/>
      <c r="AB1012" s="237"/>
      <c r="AC1012" s="237"/>
      <c r="AD1012" s="237"/>
      <c r="AE1012" s="237"/>
      <c r="AF1012" s="237"/>
    </row>
    <row r="1013" spans="24:32" x14ac:dyDescent="0.3">
      <c r="X1013" s="237"/>
      <c r="Y1013" s="60"/>
      <c r="Z1013" s="235"/>
      <c r="AA1013" s="236"/>
      <c r="AB1013" s="237"/>
      <c r="AC1013" s="237"/>
      <c r="AD1013" s="237"/>
      <c r="AE1013" s="237"/>
      <c r="AF1013" s="237"/>
    </row>
    <row r="1014" spans="24:32" x14ac:dyDescent="0.3">
      <c r="X1014" s="237"/>
      <c r="Y1014" s="60"/>
      <c r="Z1014" s="235"/>
      <c r="AA1014" s="236"/>
      <c r="AB1014" s="237"/>
      <c r="AC1014" s="237"/>
      <c r="AD1014" s="237"/>
      <c r="AE1014" s="237"/>
      <c r="AF1014" s="237"/>
    </row>
    <row r="1015" spans="24:32" x14ac:dyDescent="0.3">
      <c r="X1015" s="237"/>
      <c r="Y1015" s="60"/>
      <c r="Z1015" s="235"/>
      <c r="AA1015" s="236"/>
      <c r="AB1015" s="237"/>
      <c r="AC1015" s="237"/>
      <c r="AD1015" s="237"/>
      <c r="AE1015" s="237"/>
      <c r="AF1015" s="237"/>
    </row>
    <row r="1016" spans="24:32" x14ac:dyDescent="0.3">
      <c r="X1016" s="237"/>
      <c r="Y1016" s="60"/>
      <c r="Z1016" s="235"/>
      <c r="AA1016" s="236"/>
      <c r="AB1016" s="237"/>
      <c r="AC1016" s="237"/>
      <c r="AD1016" s="237"/>
      <c r="AE1016" s="237"/>
      <c r="AF1016" s="237"/>
    </row>
    <row r="1017" spans="24:32" x14ac:dyDescent="0.3">
      <c r="X1017" s="237"/>
      <c r="Y1017" s="60"/>
      <c r="Z1017" s="235"/>
      <c r="AA1017" s="236"/>
      <c r="AB1017" s="237"/>
      <c r="AC1017" s="237"/>
      <c r="AD1017" s="237"/>
      <c r="AE1017" s="237"/>
      <c r="AF1017" s="237"/>
    </row>
    <row r="1018" spans="24:32" x14ac:dyDescent="0.3">
      <c r="X1018" s="237"/>
      <c r="Y1018" s="60"/>
      <c r="Z1018" s="235"/>
      <c r="AA1018" s="236"/>
      <c r="AB1018" s="237"/>
      <c r="AC1018" s="237"/>
      <c r="AD1018" s="237"/>
      <c r="AE1018" s="237"/>
      <c r="AF1018" s="237"/>
    </row>
    <row r="1019" spans="24:32" x14ac:dyDescent="0.3">
      <c r="X1019" s="237"/>
      <c r="Y1019" s="60"/>
      <c r="Z1019" s="235"/>
      <c r="AA1019" s="236"/>
      <c r="AB1019" s="237"/>
      <c r="AC1019" s="237"/>
      <c r="AD1019" s="237"/>
      <c r="AE1019" s="237"/>
      <c r="AF1019" s="237"/>
    </row>
    <row r="1020" spans="24:32" x14ac:dyDescent="0.3">
      <c r="X1020" s="237"/>
      <c r="Y1020" s="60"/>
      <c r="Z1020" s="235"/>
      <c r="AA1020" s="236"/>
      <c r="AB1020" s="237"/>
      <c r="AC1020" s="237"/>
      <c r="AD1020" s="237"/>
      <c r="AE1020" s="237"/>
      <c r="AF1020" s="237"/>
    </row>
    <row r="1021" spans="24:32" x14ac:dyDescent="0.3">
      <c r="X1021" s="237"/>
      <c r="Y1021" s="60"/>
      <c r="Z1021" s="235"/>
      <c r="AA1021" s="236"/>
      <c r="AB1021" s="237"/>
      <c r="AC1021" s="237"/>
      <c r="AD1021" s="237"/>
      <c r="AE1021" s="237"/>
      <c r="AF1021" s="237"/>
    </row>
    <row r="1022" spans="24:32" x14ac:dyDescent="0.3">
      <c r="X1022" s="237"/>
      <c r="Y1022" s="60"/>
      <c r="Z1022" s="235"/>
      <c r="AA1022" s="236"/>
      <c r="AB1022" s="237"/>
      <c r="AC1022" s="237"/>
      <c r="AD1022" s="237"/>
      <c r="AE1022" s="237"/>
      <c r="AF1022" s="237"/>
    </row>
    <row r="1023" spans="24:32" x14ac:dyDescent="0.3">
      <c r="X1023" s="237"/>
      <c r="Y1023" s="60"/>
      <c r="Z1023" s="235"/>
      <c r="AA1023" s="236"/>
      <c r="AB1023" s="237"/>
      <c r="AC1023" s="237"/>
      <c r="AD1023" s="237"/>
      <c r="AE1023" s="237"/>
      <c r="AF1023" s="237"/>
    </row>
    <row r="1024" spans="24:32" x14ac:dyDescent="0.3">
      <c r="X1024" s="237"/>
      <c r="Y1024" s="60"/>
      <c r="Z1024" s="235"/>
      <c r="AA1024" s="236"/>
      <c r="AB1024" s="237"/>
      <c r="AC1024" s="237"/>
      <c r="AD1024" s="237"/>
      <c r="AE1024" s="237"/>
      <c r="AF1024" s="237"/>
    </row>
    <row r="1025" spans="24:32" x14ac:dyDescent="0.3">
      <c r="X1025" s="237"/>
      <c r="Y1025" s="60"/>
      <c r="Z1025" s="235"/>
      <c r="AA1025" s="236"/>
      <c r="AB1025" s="237"/>
      <c r="AC1025" s="237"/>
      <c r="AD1025" s="237"/>
      <c r="AE1025" s="237"/>
      <c r="AF1025" s="237"/>
    </row>
    <row r="1026" spans="24:32" x14ac:dyDescent="0.3">
      <c r="X1026" s="237"/>
      <c r="Y1026" s="60"/>
      <c r="Z1026" s="235"/>
      <c r="AA1026" s="236"/>
      <c r="AB1026" s="237"/>
      <c r="AC1026" s="237"/>
      <c r="AD1026" s="237"/>
      <c r="AE1026" s="237"/>
      <c r="AF1026" s="237"/>
    </row>
    <row r="1027" spans="24:32" x14ac:dyDescent="0.3">
      <c r="X1027" s="237"/>
      <c r="Y1027" s="60"/>
      <c r="Z1027" s="235"/>
      <c r="AA1027" s="236"/>
      <c r="AB1027" s="237"/>
      <c r="AC1027" s="237"/>
      <c r="AD1027" s="237"/>
      <c r="AE1027" s="237"/>
      <c r="AF1027" s="237"/>
    </row>
    <row r="1028" spans="24:32" x14ac:dyDescent="0.3">
      <c r="X1028" s="237"/>
      <c r="Y1028" s="60"/>
      <c r="Z1028" s="235"/>
      <c r="AA1028" s="236"/>
      <c r="AB1028" s="237"/>
      <c r="AC1028" s="237"/>
      <c r="AD1028" s="237"/>
      <c r="AE1028" s="237"/>
      <c r="AF1028" s="237"/>
    </row>
    <row r="1029" spans="24:32" x14ac:dyDescent="0.3">
      <c r="X1029" s="237"/>
      <c r="Y1029" s="60"/>
      <c r="Z1029" s="235"/>
      <c r="AA1029" s="236"/>
      <c r="AB1029" s="237"/>
      <c r="AC1029" s="237"/>
      <c r="AD1029" s="237"/>
      <c r="AE1029" s="237"/>
      <c r="AF1029" s="237"/>
    </row>
    <row r="1030" spans="24:32" x14ac:dyDescent="0.3">
      <c r="X1030" s="237"/>
      <c r="Y1030" s="60"/>
      <c r="Z1030" s="235"/>
      <c r="AA1030" s="236"/>
      <c r="AB1030" s="237"/>
      <c r="AC1030" s="237"/>
      <c r="AD1030" s="237"/>
      <c r="AE1030" s="237"/>
      <c r="AF1030" s="237"/>
    </row>
    <row r="1031" spans="24:32" x14ac:dyDescent="0.3">
      <c r="X1031" s="237"/>
      <c r="Y1031" s="60"/>
      <c r="Z1031" s="235"/>
      <c r="AA1031" s="236"/>
      <c r="AB1031" s="237"/>
      <c r="AC1031" s="237"/>
      <c r="AD1031" s="237"/>
      <c r="AE1031" s="237"/>
      <c r="AF1031" s="237"/>
    </row>
    <row r="1032" spans="24:32" x14ac:dyDescent="0.3">
      <c r="X1032" s="237"/>
      <c r="Y1032" s="60"/>
      <c r="Z1032" s="235"/>
      <c r="AA1032" s="236"/>
      <c r="AB1032" s="237"/>
      <c r="AC1032" s="237"/>
      <c r="AD1032" s="237"/>
      <c r="AE1032" s="237"/>
      <c r="AF1032" s="237"/>
    </row>
    <row r="1033" spans="24:32" x14ac:dyDescent="0.3">
      <c r="X1033" s="237"/>
      <c r="Y1033" s="60"/>
      <c r="Z1033" s="235"/>
      <c r="AA1033" s="236"/>
      <c r="AB1033" s="237"/>
      <c r="AC1033" s="237"/>
      <c r="AD1033" s="237"/>
      <c r="AE1033" s="237"/>
      <c r="AF1033" s="237"/>
    </row>
    <row r="1034" spans="24:32" x14ac:dyDescent="0.3">
      <c r="X1034" s="237"/>
      <c r="Y1034" s="60"/>
      <c r="Z1034" s="235"/>
      <c r="AA1034" s="236"/>
      <c r="AB1034" s="237"/>
      <c r="AC1034" s="237"/>
      <c r="AD1034" s="237"/>
      <c r="AE1034" s="237"/>
      <c r="AF1034" s="237"/>
    </row>
    <row r="1035" spans="24:32" x14ac:dyDescent="0.3">
      <c r="X1035" s="237"/>
      <c r="Y1035" s="60"/>
      <c r="Z1035" s="235"/>
      <c r="AA1035" s="236"/>
      <c r="AB1035" s="237"/>
      <c r="AC1035" s="237"/>
      <c r="AD1035" s="237"/>
      <c r="AE1035" s="237"/>
      <c r="AF1035" s="237"/>
    </row>
    <row r="1036" spans="24:32" x14ac:dyDescent="0.3">
      <c r="X1036" s="237"/>
      <c r="Y1036" s="60"/>
      <c r="Z1036" s="235"/>
      <c r="AA1036" s="236"/>
      <c r="AB1036" s="237"/>
      <c r="AC1036" s="237"/>
      <c r="AD1036" s="237"/>
      <c r="AE1036" s="237"/>
      <c r="AF1036" s="237"/>
    </row>
    <row r="1037" spans="24:32" x14ac:dyDescent="0.3">
      <c r="X1037" s="237"/>
      <c r="Y1037" s="60"/>
      <c r="Z1037" s="235"/>
      <c r="AA1037" s="236"/>
      <c r="AB1037" s="237"/>
      <c r="AC1037" s="237"/>
      <c r="AD1037" s="237"/>
      <c r="AE1037" s="237"/>
      <c r="AF1037" s="237"/>
    </row>
    <row r="1038" spans="24:32" x14ac:dyDescent="0.3">
      <c r="X1038" s="237"/>
      <c r="Y1038" s="60"/>
      <c r="Z1038" s="235"/>
      <c r="AA1038" s="236"/>
      <c r="AB1038" s="237"/>
      <c r="AC1038" s="237"/>
      <c r="AD1038" s="237"/>
      <c r="AE1038" s="237"/>
      <c r="AF1038" s="237"/>
    </row>
    <row r="1039" spans="24:32" x14ac:dyDescent="0.3">
      <c r="X1039" s="237"/>
      <c r="Y1039" s="60"/>
      <c r="Z1039" s="235"/>
      <c r="AA1039" s="236"/>
      <c r="AB1039" s="237"/>
      <c r="AC1039" s="237"/>
      <c r="AD1039" s="237"/>
      <c r="AE1039" s="237"/>
      <c r="AF1039" s="237"/>
    </row>
    <row r="1040" spans="24:32" x14ac:dyDescent="0.3">
      <c r="X1040" s="237"/>
      <c r="Y1040" s="60"/>
      <c r="Z1040" s="235"/>
      <c r="AA1040" s="236"/>
      <c r="AB1040" s="237"/>
      <c r="AC1040" s="237"/>
      <c r="AD1040" s="237"/>
      <c r="AE1040" s="237"/>
      <c r="AF1040" s="237"/>
    </row>
    <row r="1041" spans="24:32" x14ac:dyDescent="0.3">
      <c r="X1041" s="237"/>
      <c r="Y1041" s="60"/>
      <c r="Z1041" s="235"/>
      <c r="AA1041" s="236"/>
      <c r="AB1041" s="237"/>
      <c r="AC1041" s="237"/>
      <c r="AD1041" s="237"/>
      <c r="AE1041" s="237"/>
      <c r="AF1041" s="237"/>
    </row>
    <row r="1042" spans="24:32" x14ac:dyDescent="0.3">
      <c r="X1042" s="237"/>
      <c r="Y1042" s="60"/>
      <c r="Z1042" s="235"/>
      <c r="AA1042" s="236"/>
      <c r="AB1042" s="237"/>
      <c r="AC1042" s="237"/>
      <c r="AD1042" s="237"/>
      <c r="AE1042" s="237"/>
      <c r="AF1042" s="237"/>
    </row>
    <row r="1043" spans="24:32" x14ac:dyDescent="0.3">
      <c r="X1043" s="237"/>
      <c r="Y1043" s="60"/>
      <c r="Z1043" s="235"/>
      <c r="AA1043" s="236"/>
      <c r="AB1043" s="237"/>
      <c r="AC1043" s="237"/>
      <c r="AD1043" s="237"/>
      <c r="AE1043" s="237"/>
      <c r="AF1043" s="237"/>
    </row>
    <row r="1044" spans="24:32" x14ac:dyDescent="0.3">
      <c r="X1044" s="237"/>
      <c r="Y1044" s="60"/>
      <c r="Z1044" s="235"/>
      <c r="AA1044" s="236"/>
      <c r="AB1044" s="237"/>
      <c r="AC1044" s="237"/>
      <c r="AD1044" s="237"/>
      <c r="AE1044" s="237"/>
      <c r="AF1044" s="237"/>
    </row>
    <row r="1045" spans="24:32" x14ac:dyDescent="0.3">
      <c r="X1045" s="237"/>
      <c r="Y1045" s="60"/>
      <c r="Z1045" s="235"/>
      <c r="AA1045" s="236"/>
      <c r="AB1045" s="237"/>
      <c r="AC1045" s="237"/>
      <c r="AD1045" s="237"/>
      <c r="AE1045" s="237"/>
      <c r="AF1045" s="237"/>
    </row>
    <row r="1046" spans="24:32" x14ac:dyDescent="0.3">
      <c r="X1046" s="237"/>
      <c r="Y1046" s="60"/>
      <c r="Z1046" s="235"/>
      <c r="AA1046" s="236"/>
      <c r="AB1046" s="237"/>
      <c r="AC1046" s="237"/>
      <c r="AD1046" s="237"/>
      <c r="AE1046" s="237"/>
      <c r="AF1046" s="237"/>
    </row>
    <row r="1047" spans="24:32" x14ac:dyDescent="0.3">
      <c r="X1047" s="237"/>
      <c r="Y1047" s="60"/>
      <c r="Z1047" s="235"/>
      <c r="AA1047" s="236"/>
      <c r="AB1047" s="237"/>
      <c r="AC1047" s="237"/>
      <c r="AD1047" s="237"/>
      <c r="AE1047" s="237"/>
      <c r="AF1047" s="237"/>
    </row>
    <row r="1048" spans="24:32" x14ac:dyDescent="0.3">
      <c r="X1048" s="237"/>
      <c r="Y1048" s="60"/>
      <c r="Z1048" s="235"/>
      <c r="AA1048" s="236"/>
      <c r="AB1048" s="237"/>
      <c r="AC1048" s="237"/>
      <c r="AD1048" s="237"/>
      <c r="AE1048" s="237"/>
      <c r="AF1048" s="237"/>
    </row>
    <row r="1049" spans="24:32" x14ac:dyDescent="0.3">
      <c r="X1049" s="237"/>
      <c r="Y1049" s="60"/>
      <c r="Z1049" s="235"/>
      <c r="AA1049" s="236"/>
      <c r="AB1049" s="237"/>
      <c r="AC1049" s="237"/>
      <c r="AD1049" s="237"/>
      <c r="AE1049" s="237"/>
      <c r="AF1049" s="237"/>
    </row>
    <row r="1050" spans="24:32" x14ac:dyDescent="0.3">
      <c r="X1050" s="237"/>
      <c r="Y1050" s="60"/>
      <c r="Z1050" s="235"/>
      <c r="AA1050" s="236"/>
      <c r="AB1050" s="237"/>
      <c r="AC1050" s="237"/>
      <c r="AD1050" s="237"/>
      <c r="AE1050" s="237"/>
      <c r="AF1050" s="237"/>
    </row>
    <row r="1051" spans="24:32" x14ac:dyDescent="0.3">
      <c r="X1051" s="237"/>
      <c r="Y1051" s="60"/>
      <c r="Z1051" s="235"/>
      <c r="AA1051" s="236"/>
      <c r="AB1051" s="237"/>
      <c r="AC1051" s="237"/>
      <c r="AD1051" s="237"/>
      <c r="AE1051" s="237"/>
      <c r="AF1051" s="237"/>
    </row>
    <row r="1052" spans="24:32" x14ac:dyDescent="0.3">
      <c r="X1052" s="237"/>
      <c r="Y1052" s="60"/>
      <c r="Z1052" s="235"/>
      <c r="AA1052" s="236"/>
      <c r="AB1052" s="237"/>
      <c r="AC1052" s="237"/>
      <c r="AD1052" s="237"/>
      <c r="AE1052" s="237"/>
      <c r="AF1052" s="237"/>
    </row>
    <row r="1053" spans="24:32" x14ac:dyDescent="0.3">
      <c r="X1053" s="237"/>
      <c r="Y1053" s="60"/>
      <c r="Z1053" s="235"/>
      <c r="AA1053" s="236"/>
      <c r="AB1053" s="237"/>
      <c r="AC1053" s="237"/>
      <c r="AD1053" s="237"/>
      <c r="AE1053" s="237"/>
      <c r="AF1053" s="237"/>
    </row>
    <row r="1054" spans="24:32" x14ac:dyDescent="0.3">
      <c r="X1054" s="237"/>
      <c r="Y1054" s="60"/>
      <c r="Z1054" s="235"/>
      <c r="AA1054" s="236"/>
      <c r="AB1054" s="237"/>
      <c r="AC1054" s="237"/>
      <c r="AD1054" s="237"/>
      <c r="AE1054" s="237"/>
      <c r="AF1054" s="237"/>
    </row>
    <row r="1055" spans="24:32" x14ac:dyDescent="0.3">
      <c r="X1055" s="237"/>
      <c r="Y1055" s="60"/>
      <c r="Z1055" s="235"/>
      <c r="AA1055" s="236"/>
      <c r="AB1055" s="237"/>
      <c r="AC1055" s="237"/>
      <c r="AD1055" s="237"/>
      <c r="AE1055" s="237"/>
      <c r="AF1055" s="237"/>
    </row>
    <row r="1056" spans="24:32" x14ac:dyDescent="0.3">
      <c r="X1056" s="237"/>
      <c r="Y1056" s="60"/>
      <c r="Z1056" s="235"/>
      <c r="AA1056" s="236"/>
      <c r="AB1056" s="237"/>
      <c r="AC1056" s="237"/>
      <c r="AD1056" s="237"/>
      <c r="AE1056" s="237"/>
      <c r="AF1056" s="237"/>
    </row>
    <row r="1057" spans="24:32" x14ac:dyDescent="0.3">
      <c r="X1057" s="237"/>
      <c r="Y1057" s="60"/>
      <c r="Z1057" s="235"/>
      <c r="AA1057" s="236"/>
      <c r="AB1057" s="237"/>
      <c r="AC1057" s="237"/>
      <c r="AD1057" s="237"/>
      <c r="AE1057" s="237"/>
      <c r="AF1057" s="237"/>
    </row>
    <row r="1058" spans="24:32" x14ac:dyDescent="0.3">
      <c r="X1058" s="237"/>
      <c r="Y1058" s="60"/>
      <c r="Z1058" s="235"/>
      <c r="AA1058" s="236"/>
      <c r="AB1058" s="237"/>
      <c r="AC1058" s="237"/>
      <c r="AD1058" s="237"/>
      <c r="AE1058" s="237"/>
      <c r="AF1058" s="237"/>
    </row>
    <row r="1059" spans="24:32" x14ac:dyDescent="0.3">
      <c r="X1059" s="237"/>
      <c r="Y1059" s="60"/>
      <c r="Z1059" s="235"/>
      <c r="AA1059" s="236"/>
      <c r="AB1059" s="237"/>
      <c r="AC1059" s="237"/>
      <c r="AD1059" s="237"/>
      <c r="AE1059" s="237"/>
      <c r="AF1059" s="237"/>
    </row>
    <row r="1060" spans="24:32" x14ac:dyDescent="0.3">
      <c r="X1060" s="237"/>
      <c r="Y1060" s="60"/>
      <c r="Z1060" s="235"/>
      <c r="AA1060" s="236"/>
      <c r="AB1060" s="237"/>
      <c r="AC1060" s="237"/>
      <c r="AD1060" s="237"/>
      <c r="AE1060" s="237"/>
      <c r="AF1060" s="237"/>
    </row>
    <row r="1061" spans="24:32" x14ac:dyDescent="0.3">
      <c r="X1061" s="237"/>
      <c r="Y1061" s="60"/>
      <c r="Z1061" s="235"/>
      <c r="AA1061" s="236"/>
      <c r="AB1061" s="237"/>
      <c r="AC1061" s="237"/>
      <c r="AD1061" s="237"/>
      <c r="AE1061" s="237"/>
      <c r="AF1061" s="237"/>
    </row>
    <row r="1062" spans="24:32" x14ac:dyDescent="0.3">
      <c r="X1062" s="237"/>
      <c r="Y1062" s="60"/>
      <c r="Z1062" s="235"/>
      <c r="AA1062" s="236"/>
      <c r="AB1062" s="237"/>
      <c r="AC1062" s="237"/>
      <c r="AD1062" s="237"/>
      <c r="AE1062" s="237"/>
      <c r="AF1062" s="237"/>
    </row>
    <row r="1063" spans="24:32" x14ac:dyDescent="0.3">
      <c r="X1063" s="237"/>
      <c r="Y1063" s="60"/>
      <c r="Z1063" s="235"/>
      <c r="AA1063" s="236"/>
      <c r="AB1063" s="237"/>
      <c r="AC1063" s="237"/>
      <c r="AD1063" s="237"/>
      <c r="AE1063" s="237"/>
      <c r="AF1063" s="237"/>
    </row>
    <row r="1064" spans="24:32" x14ac:dyDescent="0.3">
      <c r="X1064" s="237"/>
      <c r="Y1064" s="60"/>
      <c r="Z1064" s="235"/>
      <c r="AA1064" s="236"/>
      <c r="AB1064" s="237"/>
      <c r="AC1064" s="237"/>
      <c r="AD1064" s="237"/>
      <c r="AE1064" s="237"/>
      <c r="AF1064" s="237"/>
    </row>
    <row r="1065" spans="24:32" x14ac:dyDescent="0.3">
      <c r="X1065" s="237"/>
      <c r="Y1065" s="60"/>
      <c r="Z1065" s="235"/>
      <c r="AA1065" s="236"/>
      <c r="AB1065" s="237"/>
      <c r="AC1065" s="237"/>
      <c r="AD1065" s="237"/>
      <c r="AE1065" s="237"/>
      <c r="AF1065" s="237"/>
    </row>
    <row r="1066" spans="24:32" x14ac:dyDescent="0.3">
      <c r="X1066" s="237"/>
      <c r="Y1066" s="60"/>
      <c r="Z1066" s="235"/>
      <c r="AA1066" s="236"/>
      <c r="AB1066" s="237"/>
      <c r="AC1066" s="237"/>
      <c r="AD1066" s="237"/>
      <c r="AE1066" s="237"/>
      <c r="AF1066" s="237"/>
    </row>
    <row r="1067" spans="24:32" x14ac:dyDescent="0.3">
      <c r="X1067" s="237"/>
      <c r="Y1067" s="60"/>
      <c r="Z1067" s="235"/>
      <c r="AA1067" s="236"/>
      <c r="AB1067" s="237"/>
      <c r="AC1067" s="237"/>
      <c r="AD1067" s="237"/>
      <c r="AE1067" s="237"/>
      <c r="AF1067" s="237"/>
    </row>
    <row r="1068" spans="24:32" x14ac:dyDescent="0.3">
      <c r="X1068" s="237"/>
      <c r="Y1068" s="60"/>
      <c r="Z1068" s="235"/>
      <c r="AA1068" s="236"/>
      <c r="AB1068" s="237"/>
      <c r="AC1068" s="237"/>
      <c r="AD1068" s="237"/>
      <c r="AE1068" s="237"/>
      <c r="AF1068" s="237"/>
    </row>
    <row r="1069" spans="24:32" x14ac:dyDescent="0.3">
      <c r="X1069" s="237"/>
      <c r="Y1069" s="60"/>
      <c r="Z1069" s="235"/>
      <c r="AA1069" s="236"/>
      <c r="AB1069" s="237"/>
      <c r="AC1069" s="237"/>
      <c r="AD1069" s="237"/>
      <c r="AE1069" s="237"/>
      <c r="AF1069" s="237"/>
    </row>
    <row r="1070" spans="24:32" x14ac:dyDescent="0.3">
      <c r="X1070" s="237"/>
      <c r="Y1070" s="60"/>
      <c r="Z1070" s="235"/>
      <c r="AA1070" s="236"/>
      <c r="AB1070" s="237"/>
      <c r="AC1070" s="237"/>
      <c r="AD1070" s="237"/>
      <c r="AE1070" s="237"/>
      <c r="AF1070" s="237"/>
    </row>
    <row r="1071" spans="24:32" x14ac:dyDescent="0.3">
      <c r="X1071" s="237"/>
      <c r="Y1071" s="60"/>
      <c r="Z1071" s="235"/>
      <c r="AA1071" s="236"/>
      <c r="AB1071" s="237"/>
      <c r="AC1071" s="237"/>
      <c r="AD1071" s="237"/>
      <c r="AE1071" s="237"/>
      <c r="AF1071" s="237"/>
    </row>
    <row r="1072" spans="24:32" x14ac:dyDescent="0.3">
      <c r="X1072" s="237"/>
      <c r="Y1072" s="60"/>
      <c r="Z1072" s="235"/>
      <c r="AA1072" s="236"/>
      <c r="AB1072" s="237"/>
      <c r="AC1072" s="237"/>
      <c r="AD1072" s="237"/>
      <c r="AE1072" s="237"/>
      <c r="AF1072" s="237"/>
    </row>
    <row r="1073" spans="24:32" x14ac:dyDescent="0.3">
      <c r="X1073" s="237"/>
      <c r="Y1073" s="60"/>
      <c r="Z1073" s="235"/>
      <c r="AA1073" s="236"/>
      <c r="AB1073" s="237"/>
      <c r="AC1073" s="237"/>
      <c r="AD1073" s="237"/>
      <c r="AE1073" s="237"/>
      <c r="AF1073" s="237"/>
    </row>
    <row r="1074" spans="24:32" x14ac:dyDescent="0.3">
      <c r="X1074" s="237"/>
      <c r="Y1074" s="60"/>
      <c r="Z1074" s="235"/>
      <c r="AA1074" s="236"/>
      <c r="AB1074" s="237"/>
      <c r="AC1074" s="237"/>
      <c r="AD1074" s="237"/>
      <c r="AE1074" s="237"/>
      <c r="AF1074" s="237"/>
    </row>
    <row r="1075" spans="24:32" x14ac:dyDescent="0.3">
      <c r="X1075" s="237"/>
      <c r="Y1075" s="60"/>
      <c r="Z1075" s="235"/>
      <c r="AA1075" s="236"/>
      <c r="AB1075" s="237"/>
      <c r="AC1075" s="237"/>
      <c r="AD1075" s="237"/>
      <c r="AE1075" s="237"/>
      <c r="AF1075" s="237"/>
    </row>
    <row r="1076" spans="24:32" x14ac:dyDescent="0.3">
      <c r="X1076" s="237"/>
      <c r="Y1076" s="60"/>
      <c r="Z1076" s="235"/>
      <c r="AA1076" s="236"/>
      <c r="AB1076" s="237"/>
      <c r="AC1076" s="237"/>
      <c r="AD1076" s="237"/>
      <c r="AE1076" s="237"/>
      <c r="AF1076" s="237"/>
    </row>
    <row r="1077" spans="24:32" x14ac:dyDescent="0.3">
      <c r="X1077" s="237"/>
      <c r="Y1077" s="60"/>
      <c r="Z1077" s="235"/>
      <c r="AA1077" s="236"/>
      <c r="AB1077" s="237"/>
      <c r="AC1077" s="237"/>
      <c r="AD1077" s="237"/>
      <c r="AE1077" s="237"/>
      <c r="AF1077" s="237"/>
    </row>
    <row r="1078" spans="24:32" x14ac:dyDescent="0.3">
      <c r="X1078" s="237"/>
      <c r="Y1078" s="60"/>
      <c r="Z1078" s="235"/>
      <c r="AA1078" s="236"/>
      <c r="AB1078" s="237"/>
      <c r="AC1078" s="237"/>
      <c r="AD1078" s="237"/>
      <c r="AE1078" s="237"/>
      <c r="AF1078" s="237"/>
    </row>
    <row r="1079" spans="24:32" x14ac:dyDescent="0.3">
      <c r="X1079" s="237"/>
      <c r="Y1079" s="60"/>
      <c r="Z1079" s="235"/>
      <c r="AA1079" s="236"/>
      <c r="AB1079" s="237"/>
      <c r="AC1079" s="237"/>
      <c r="AD1079" s="237"/>
      <c r="AE1079" s="237"/>
      <c r="AF1079" s="237"/>
    </row>
    <row r="1080" spans="24:32" x14ac:dyDescent="0.3">
      <c r="X1080" s="237"/>
      <c r="Y1080" s="60"/>
      <c r="Z1080" s="235"/>
      <c r="AA1080" s="236"/>
      <c r="AB1080" s="237"/>
      <c r="AC1080" s="237"/>
      <c r="AD1080" s="237"/>
      <c r="AE1080" s="237"/>
      <c r="AF1080" s="237"/>
    </row>
    <row r="1081" spans="24:32" x14ac:dyDescent="0.3">
      <c r="X1081" s="237"/>
      <c r="Y1081" s="60"/>
      <c r="Z1081" s="235"/>
      <c r="AA1081" s="236"/>
      <c r="AB1081" s="237"/>
      <c r="AC1081" s="237"/>
      <c r="AD1081" s="237"/>
      <c r="AE1081" s="237"/>
      <c r="AF1081" s="237"/>
    </row>
    <row r="1082" spans="24:32" x14ac:dyDescent="0.3">
      <c r="X1082" s="237"/>
      <c r="Y1082" s="60"/>
      <c r="Z1082" s="235"/>
      <c r="AA1082" s="236"/>
      <c r="AB1082" s="237"/>
      <c r="AC1082" s="237"/>
      <c r="AD1082" s="237"/>
      <c r="AE1082" s="237"/>
      <c r="AF1082" s="237"/>
    </row>
    <row r="1083" spans="24:32" x14ac:dyDescent="0.3">
      <c r="X1083" s="237"/>
      <c r="Y1083" s="60"/>
      <c r="Z1083" s="235"/>
      <c r="AA1083" s="236"/>
      <c r="AB1083" s="237"/>
      <c r="AC1083" s="237"/>
      <c r="AD1083" s="237"/>
      <c r="AE1083" s="237"/>
      <c r="AF1083" s="237"/>
    </row>
    <row r="1084" spans="24:32" x14ac:dyDescent="0.3">
      <c r="X1084" s="237"/>
      <c r="Y1084" s="60"/>
      <c r="Z1084" s="235"/>
      <c r="AA1084" s="236"/>
      <c r="AB1084" s="237"/>
      <c r="AC1084" s="237"/>
      <c r="AD1084" s="237"/>
      <c r="AE1084" s="237"/>
      <c r="AF1084" s="237"/>
    </row>
    <row r="1085" spans="24:32" x14ac:dyDescent="0.3">
      <c r="X1085" s="237"/>
      <c r="Y1085" s="60"/>
      <c r="Z1085" s="235"/>
      <c r="AA1085" s="236"/>
      <c r="AB1085" s="237"/>
      <c r="AC1085" s="237"/>
      <c r="AD1085" s="237"/>
      <c r="AE1085" s="237"/>
      <c r="AF1085" s="237"/>
    </row>
    <row r="1086" spans="24:32" x14ac:dyDescent="0.3">
      <c r="X1086" s="237"/>
      <c r="Y1086" s="60"/>
      <c r="Z1086" s="235"/>
      <c r="AA1086" s="236"/>
      <c r="AB1086" s="237"/>
      <c r="AC1086" s="237"/>
      <c r="AD1086" s="237"/>
      <c r="AE1086" s="237"/>
      <c r="AF1086" s="237"/>
    </row>
    <row r="1087" spans="24:32" x14ac:dyDescent="0.3">
      <c r="X1087" s="237"/>
      <c r="Y1087" s="60"/>
      <c r="Z1087" s="235"/>
      <c r="AA1087" s="236"/>
      <c r="AB1087" s="237"/>
      <c r="AC1087" s="237"/>
      <c r="AD1087" s="237"/>
      <c r="AE1087" s="237"/>
      <c r="AF1087" s="237"/>
    </row>
    <row r="1088" spans="24:32" x14ac:dyDescent="0.3">
      <c r="X1088" s="237"/>
      <c r="Y1088" s="60"/>
      <c r="Z1088" s="235"/>
      <c r="AA1088" s="236"/>
      <c r="AB1088" s="237"/>
      <c r="AC1088" s="237"/>
      <c r="AD1088" s="237"/>
      <c r="AE1088" s="237"/>
      <c r="AF1088" s="237"/>
    </row>
    <row r="1089" spans="24:32" x14ac:dyDescent="0.3">
      <c r="X1089" s="237"/>
      <c r="Y1089" s="60"/>
      <c r="Z1089" s="235"/>
      <c r="AA1089" s="236"/>
      <c r="AB1089" s="237"/>
      <c r="AC1089" s="237"/>
      <c r="AD1089" s="237"/>
      <c r="AE1089" s="237"/>
      <c r="AF1089" s="237"/>
    </row>
    <row r="1090" spans="24:32" x14ac:dyDescent="0.3">
      <c r="X1090" s="237"/>
      <c r="Y1090" s="60"/>
      <c r="Z1090" s="235"/>
      <c r="AA1090" s="236"/>
      <c r="AB1090" s="237"/>
      <c r="AC1090" s="237"/>
      <c r="AD1090" s="237"/>
      <c r="AE1090" s="237"/>
      <c r="AF1090" s="237"/>
    </row>
    <row r="1091" spans="24:32" x14ac:dyDescent="0.3">
      <c r="X1091" s="237"/>
      <c r="Y1091" s="60"/>
      <c r="Z1091" s="235"/>
      <c r="AA1091" s="236"/>
      <c r="AB1091" s="237"/>
      <c r="AC1091" s="237"/>
      <c r="AD1091" s="237"/>
      <c r="AE1091" s="237"/>
      <c r="AF1091" s="237"/>
    </row>
    <row r="1092" spans="24:32" x14ac:dyDescent="0.3">
      <c r="X1092" s="237"/>
      <c r="Y1092" s="60"/>
      <c r="Z1092" s="235"/>
      <c r="AA1092" s="236"/>
      <c r="AB1092" s="237"/>
      <c r="AC1092" s="237"/>
      <c r="AD1092" s="237"/>
      <c r="AE1092" s="237"/>
      <c r="AF1092" s="237"/>
    </row>
    <row r="1093" spans="24:32" x14ac:dyDescent="0.3">
      <c r="X1093" s="237"/>
      <c r="Y1093" s="60"/>
      <c r="Z1093" s="235"/>
      <c r="AA1093" s="236"/>
      <c r="AB1093" s="237"/>
      <c r="AC1093" s="237"/>
      <c r="AD1093" s="237"/>
      <c r="AE1093" s="237"/>
      <c r="AF1093" s="237"/>
    </row>
    <row r="1094" spans="24:32" x14ac:dyDescent="0.3">
      <c r="X1094" s="237"/>
      <c r="Y1094" s="60"/>
      <c r="Z1094" s="235"/>
      <c r="AA1094" s="236"/>
      <c r="AB1094" s="237"/>
      <c r="AC1094" s="237"/>
      <c r="AD1094" s="237"/>
      <c r="AE1094" s="237"/>
      <c r="AF1094" s="237"/>
    </row>
    <row r="1095" spans="24:32" x14ac:dyDescent="0.3">
      <c r="X1095" s="237"/>
      <c r="Y1095" s="60"/>
      <c r="Z1095" s="235"/>
      <c r="AA1095" s="236"/>
      <c r="AB1095" s="237"/>
      <c r="AC1095" s="237"/>
      <c r="AD1095" s="237"/>
      <c r="AE1095" s="237"/>
      <c r="AF1095" s="237"/>
    </row>
    <row r="1096" spans="24:32" x14ac:dyDescent="0.3">
      <c r="X1096" s="237"/>
      <c r="Y1096" s="60"/>
      <c r="Z1096" s="235"/>
      <c r="AA1096" s="236"/>
      <c r="AB1096" s="237"/>
      <c r="AC1096" s="237"/>
      <c r="AD1096" s="237"/>
      <c r="AE1096" s="237"/>
      <c r="AF1096" s="237"/>
    </row>
    <row r="1097" spans="24:32" x14ac:dyDescent="0.3">
      <c r="X1097" s="237"/>
      <c r="Y1097" s="60"/>
      <c r="Z1097" s="235"/>
      <c r="AA1097" s="236"/>
      <c r="AB1097" s="237"/>
      <c r="AC1097" s="237"/>
      <c r="AD1097" s="237"/>
      <c r="AE1097" s="237"/>
      <c r="AF1097" s="237"/>
    </row>
    <row r="1098" spans="24:32" x14ac:dyDescent="0.3">
      <c r="X1098" s="237"/>
      <c r="Y1098" s="60"/>
      <c r="Z1098" s="235"/>
      <c r="AA1098" s="236"/>
      <c r="AB1098" s="237"/>
      <c r="AC1098" s="237"/>
      <c r="AD1098" s="237"/>
      <c r="AE1098" s="237"/>
      <c r="AF1098" s="237"/>
    </row>
    <row r="1099" spans="24:32" x14ac:dyDescent="0.3">
      <c r="X1099" s="237"/>
      <c r="Y1099" s="60"/>
      <c r="Z1099" s="235"/>
      <c r="AA1099" s="236"/>
      <c r="AB1099" s="237"/>
      <c r="AC1099" s="237"/>
      <c r="AD1099" s="237"/>
      <c r="AE1099" s="237"/>
      <c r="AF1099" s="237"/>
    </row>
    <row r="1100" spans="24:32" x14ac:dyDescent="0.3">
      <c r="X1100" s="237"/>
      <c r="Y1100" s="60"/>
      <c r="Z1100" s="235"/>
      <c r="AA1100" s="236"/>
      <c r="AB1100" s="237"/>
      <c r="AC1100" s="237"/>
      <c r="AD1100" s="237"/>
      <c r="AE1100" s="237"/>
      <c r="AF1100" s="237"/>
    </row>
    <row r="1101" spans="24:32" x14ac:dyDescent="0.3">
      <c r="X1101" s="237"/>
      <c r="Y1101" s="60"/>
      <c r="Z1101" s="235"/>
      <c r="AA1101" s="236"/>
      <c r="AB1101" s="237"/>
      <c r="AC1101" s="237"/>
      <c r="AD1101" s="237"/>
      <c r="AE1101" s="237"/>
      <c r="AF1101" s="237"/>
    </row>
    <row r="1102" spans="24:32" x14ac:dyDescent="0.3">
      <c r="X1102" s="237"/>
      <c r="Y1102" s="60"/>
      <c r="Z1102" s="235"/>
      <c r="AA1102" s="236"/>
      <c r="AB1102" s="237"/>
      <c r="AC1102" s="237"/>
      <c r="AD1102" s="237"/>
      <c r="AE1102" s="237"/>
      <c r="AF1102" s="237"/>
    </row>
    <row r="1103" spans="24:32" x14ac:dyDescent="0.3">
      <c r="X1103" s="237"/>
      <c r="Y1103" s="60"/>
      <c r="Z1103" s="235"/>
      <c r="AA1103" s="236"/>
      <c r="AB1103" s="237"/>
      <c r="AC1103" s="237"/>
      <c r="AD1103" s="237"/>
      <c r="AE1103" s="237"/>
      <c r="AF1103" s="237"/>
    </row>
    <row r="1104" spans="24:32" x14ac:dyDescent="0.3">
      <c r="X1104" s="237"/>
      <c r="Y1104" s="60"/>
      <c r="Z1104" s="235"/>
      <c r="AA1104" s="236"/>
      <c r="AB1104" s="237"/>
      <c r="AC1104" s="237"/>
      <c r="AD1104" s="237"/>
      <c r="AE1104" s="237"/>
      <c r="AF1104" s="237"/>
    </row>
    <row r="1105" spans="24:32" x14ac:dyDescent="0.3">
      <c r="X1105" s="237"/>
      <c r="Y1105" s="60"/>
      <c r="Z1105" s="235"/>
      <c r="AA1105" s="236"/>
      <c r="AB1105" s="237"/>
      <c r="AC1105" s="237"/>
      <c r="AD1105" s="237"/>
      <c r="AE1105" s="237"/>
      <c r="AF1105" s="237"/>
    </row>
    <row r="1106" spans="24:32" x14ac:dyDescent="0.3">
      <c r="X1106" s="237"/>
      <c r="Y1106" s="60"/>
      <c r="Z1106" s="235"/>
      <c r="AA1106" s="236"/>
      <c r="AB1106" s="237"/>
      <c r="AC1106" s="237"/>
      <c r="AD1106" s="237"/>
      <c r="AE1106" s="237"/>
      <c r="AF1106" s="237"/>
    </row>
    <row r="1107" spans="24:32" x14ac:dyDescent="0.3">
      <c r="X1107" s="237"/>
      <c r="Y1107" s="60"/>
      <c r="Z1107" s="235"/>
      <c r="AA1107" s="236"/>
      <c r="AB1107" s="237"/>
      <c r="AC1107" s="237"/>
      <c r="AD1107" s="237"/>
      <c r="AE1107" s="237"/>
      <c r="AF1107" s="237"/>
    </row>
    <row r="1108" spans="24:32" x14ac:dyDescent="0.3">
      <c r="X1108" s="237"/>
      <c r="Y1108" s="60"/>
      <c r="Z1108" s="235"/>
      <c r="AA1108" s="236"/>
      <c r="AB1108" s="237"/>
      <c r="AC1108" s="237"/>
      <c r="AD1108" s="237"/>
      <c r="AE1108" s="237"/>
      <c r="AF1108" s="237"/>
    </row>
    <row r="1109" spans="24:32" x14ac:dyDescent="0.3">
      <c r="X1109" s="237"/>
      <c r="Y1109" s="60"/>
      <c r="Z1109" s="235"/>
      <c r="AA1109" s="236"/>
      <c r="AB1109" s="237"/>
      <c r="AC1109" s="237"/>
      <c r="AD1109" s="237"/>
      <c r="AE1109" s="237"/>
      <c r="AF1109" s="237"/>
    </row>
    <row r="1110" spans="24:32" x14ac:dyDescent="0.3">
      <c r="X1110" s="237"/>
      <c r="Y1110" s="60"/>
      <c r="Z1110" s="235"/>
      <c r="AA1110" s="236"/>
      <c r="AB1110" s="237"/>
      <c r="AC1110" s="237"/>
      <c r="AD1110" s="237"/>
      <c r="AE1110" s="237"/>
      <c r="AF1110" s="237"/>
    </row>
    <row r="1111" spans="24:32" x14ac:dyDescent="0.3">
      <c r="X1111" s="237"/>
      <c r="Y1111" s="60"/>
      <c r="Z1111" s="235"/>
      <c r="AA1111" s="236"/>
      <c r="AB1111" s="237"/>
      <c r="AC1111" s="237"/>
      <c r="AD1111" s="237"/>
      <c r="AE1111" s="237"/>
      <c r="AF1111" s="237"/>
    </row>
    <row r="1112" spans="24:32" x14ac:dyDescent="0.3">
      <c r="X1112" s="237"/>
      <c r="Y1112" s="60"/>
      <c r="Z1112" s="235"/>
      <c r="AA1112" s="236"/>
      <c r="AB1112" s="237"/>
      <c r="AC1112" s="237"/>
      <c r="AD1112" s="237"/>
      <c r="AE1112" s="237"/>
      <c r="AF1112" s="237"/>
    </row>
    <row r="1113" spans="24:32" x14ac:dyDescent="0.3">
      <c r="X1113" s="237"/>
      <c r="Y1113" s="60"/>
      <c r="Z1113" s="235"/>
      <c r="AA1113" s="236"/>
      <c r="AB1113" s="237"/>
      <c r="AC1113" s="237"/>
      <c r="AD1113" s="237"/>
      <c r="AE1113" s="237"/>
      <c r="AF1113" s="237"/>
    </row>
    <row r="1114" spans="24:32" x14ac:dyDescent="0.3">
      <c r="X1114" s="237"/>
      <c r="Y1114" s="60"/>
      <c r="Z1114" s="235"/>
      <c r="AA1114" s="236"/>
      <c r="AB1114" s="237"/>
      <c r="AC1114" s="237"/>
      <c r="AD1114" s="237"/>
      <c r="AE1114" s="237"/>
      <c r="AF1114" s="237"/>
    </row>
    <row r="1115" spans="24:32" x14ac:dyDescent="0.3">
      <c r="X1115" s="237"/>
      <c r="Y1115" s="60"/>
      <c r="Z1115" s="235"/>
      <c r="AA1115" s="236"/>
      <c r="AB1115" s="237"/>
      <c r="AC1115" s="237"/>
      <c r="AD1115" s="237"/>
      <c r="AE1115" s="237"/>
      <c r="AF1115" s="237"/>
    </row>
    <row r="1116" spans="24:32" x14ac:dyDescent="0.3">
      <c r="X1116" s="237"/>
      <c r="Y1116" s="60"/>
      <c r="Z1116" s="235"/>
      <c r="AA1116" s="236"/>
      <c r="AB1116" s="237"/>
      <c r="AC1116" s="237"/>
      <c r="AD1116" s="237"/>
      <c r="AE1116" s="237"/>
      <c r="AF1116" s="237"/>
    </row>
    <row r="1117" spans="24:32" x14ac:dyDescent="0.3">
      <c r="X1117" s="237"/>
      <c r="Y1117" s="60"/>
      <c r="Z1117" s="235"/>
      <c r="AA1117" s="236"/>
      <c r="AB1117" s="237"/>
      <c r="AC1117" s="237"/>
      <c r="AD1117" s="237"/>
      <c r="AE1117" s="237"/>
      <c r="AF1117" s="237"/>
    </row>
    <row r="1118" spans="24:32" x14ac:dyDescent="0.3">
      <c r="X1118" s="237"/>
      <c r="Y1118" s="60"/>
      <c r="Z1118" s="235"/>
      <c r="AA1118" s="236"/>
      <c r="AB1118" s="237"/>
      <c r="AC1118" s="237"/>
      <c r="AD1118" s="237"/>
      <c r="AE1118" s="237"/>
      <c r="AF1118" s="237"/>
    </row>
    <row r="1119" spans="24:32" x14ac:dyDescent="0.3">
      <c r="X1119" s="237"/>
      <c r="Y1119" s="60"/>
      <c r="Z1119" s="235"/>
      <c r="AA1119" s="236"/>
      <c r="AB1119" s="237"/>
      <c r="AC1119" s="237"/>
      <c r="AD1119" s="237"/>
      <c r="AE1119" s="237"/>
      <c r="AF1119" s="237"/>
    </row>
    <row r="1120" spans="24:32" x14ac:dyDescent="0.3">
      <c r="X1120" s="237"/>
      <c r="Y1120" s="60"/>
      <c r="Z1120" s="235"/>
      <c r="AA1120" s="236"/>
      <c r="AB1120" s="237"/>
      <c r="AC1120" s="237"/>
      <c r="AD1120" s="237"/>
      <c r="AE1120" s="237"/>
      <c r="AF1120" s="237"/>
    </row>
    <row r="1121" spans="24:32" x14ac:dyDescent="0.3">
      <c r="X1121" s="237"/>
      <c r="Y1121" s="60"/>
      <c r="Z1121" s="235"/>
      <c r="AA1121" s="236"/>
      <c r="AB1121" s="237"/>
      <c r="AC1121" s="237"/>
      <c r="AD1121" s="237"/>
      <c r="AE1121" s="237"/>
      <c r="AF1121" s="237"/>
    </row>
    <row r="1122" spans="24:32" x14ac:dyDescent="0.3">
      <c r="X1122" s="237"/>
      <c r="Y1122" s="60"/>
      <c r="Z1122" s="235"/>
      <c r="AA1122" s="236"/>
      <c r="AB1122" s="237"/>
      <c r="AC1122" s="237"/>
      <c r="AD1122" s="237"/>
      <c r="AE1122" s="237"/>
      <c r="AF1122" s="237"/>
    </row>
    <row r="1123" spans="24:32" x14ac:dyDescent="0.3">
      <c r="X1123" s="237"/>
      <c r="Y1123" s="60"/>
      <c r="Z1123" s="235"/>
      <c r="AA1123" s="236"/>
      <c r="AB1123" s="237"/>
      <c r="AC1123" s="237"/>
      <c r="AD1123" s="237"/>
      <c r="AE1123" s="237"/>
      <c r="AF1123" s="237"/>
    </row>
    <row r="1124" spans="24:32" x14ac:dyDescent="0.3">
      <c r="X1124" s="237"/>
      <c r="Y1124" s="60"/>
      <c r="Z1124" s="235"/>
      <c r="AA1124" s="236"/>
      <c r="AB1124" s="237"/>
      <c r="AC1124" s="237"/>
      <c r="AD1124" s="237"/>
      <c r="AE1124" s="237"/>
      <c r="AF1124" s="237"/>
    </row>
    <row r="1125" spans="24:32" x14ac:dyDescent="0.3">
      <c r="X1125" s="237"/>
      <c r="Y1125" s="60"/>
      <c r="Z1125" s="235"/>
      <c r="AA1125" s="236"/>
      <c r="AB1125" s="237"/>
      <c r="AC1125" s="237"/>
      <c r="AD1125" s="237"/>
      <c r="AE1125" s="237"/>
      <c r="AF1125" s="237"/>
    </row>
    <row r="1126" spans="24:32" x14ac:dyDescent="0.3">
      <c r="X1126" s="237"/>
      <c r="Y1126" s="60"/>
      <c r="Z1126" s="235"/>
      <c r="AA1126" s="236"/>
      <c r="AB1126" s="237"/>
      <c r="AC1126" s="237"/>
      <c r="AD1126" s="237"/>
      <c r="AE1126" s="237"/>
      <c r="AF1126" s="237"/>
    </row>
    <row r="1127" spans="24:32" x14ac:dyDescent="0.3">
      <c r="X1127" s="237"/>
      <c r="Y1127" s="60"/>
      <c r="Z1127" s="235"/>
      <c r="AA1127" s="236"/>
      <c r="AB1127" s="237"/>
      <c r="AC1127" s="237"/>
      <c r="AD1127" s="237"/>
      <c r="AE1127" s="237"/>
      <c r="AF1127" s="237"/>
    </row>
    <row r="1128" spans="24:32" x14ac:dyDescent="0.3">
      <c r="X1128" s="237"/>
      <c r="Y1128" s="60"/>
      <c r="Z1128" s="235"/>
      <c r="AA1128" s="236"/>
      <c r="AB1128" s="237"/>
      <c r="AC1128" s="237"/>
      <c r="AD1128" s="237"/>
      <c r="AE1128" s="237"/>
      <c r="AF1128" s="237"/>
    </row>
    <row r="1129" spans="24:32" x14ac:dyDescent="0.3">
      <c r="X1129" s="237"/>
      <c r="Y1129" s="60"/>
      <c r="Z1129" s="235"/>
      <c r="AA1129" s="236"/>
      <c r="AB1129" s="237"/>
      <c r="AC1129" s="237"/>
      <c r="AD1129" s="237"/>
      <c r="AE1129" s="237"/>
      <c r="AF1129" s="237"/>
    </row>
    <row r="1130" spans="24:32" x14ac:dyDescent="0.3">
      <c r="X1130" s="237"/>
      <c r="Y1130" s="60"/>
      <c r="Z1130" s="235"/>
      <c r="AA1130" s="236"/>
      <c r="AB1130" s="237"/>
      <c r="AC1130" s="237"/>
      <c r="AD1130" s="237"/>
      <c r="AE1130" s="237"/>
      <c r="AF1130" s="237"/>
    </row>
    <row r="1131" spans="24:32" x14ac:dyDescent="0.3">
      <c r="X1131" s="237"/>
      <c r="Y1131" s="60"/>
      <c r="Z1131" s="235"/>
      <c r="AA1131" s="236"/>
      <c r="AB1131" s="237"/>
      <c r="AC1131" s="237"/>
      <c r="AD1131" s="237"/>
      <c r="AE1131" s="237"/>
      <c r="AF1131" s="237"/>
    </row>
    <row r="1132" spans="24:32" x14ac:dyDescent="0.3">
      <c r="X1132" s="237"/>
      <c r="Y1132" s="60"/>
      <c r="Z1132" s="235"/>
      <c r="AA1132" s="236"/>
      <c r="AB1132" s="237"/>
      <c r="AC1132" s="237"/>
      <c r="AD1132" s="237"/>
      <c r="AE1132" s="237"/>
      <c r="AF1132" s="237"/>
    </row>
    <row r="1133" spans="24:32" x14ac:dyDescent="0.3">
      <c r="X1133" s="237"/>
      <c r="Y1133" s="60"/>
      <c r="Z1133" s="235"/>
      <c r="AA1133" s="236"/>
      <c r="AB1133" s="237"/>
      <c r="AC1133" s="237"/>
      <c r="AD1133" s="237"/>
      <c r="AE1133" s="237"/>
      <c r="AF1133" s="237"/>
    </row>
    <row r="1134" spans="24:32" x14ac:dyDescent="0.3">
      <c r="X1134" s="237"/>
      <c r="Y1134" s="60"/>
      <c r="Z1134" s="235"/>
      <c r="AA1134" s="236"/>
      <c r="AB1134" s="237"/>
      <c r="AC1134" s="237"/>
      <c r="AD1134" s="237"/>
      <c r="AE1134" s="237"/>
      <c r="AF1134" s="237"/>
    </row>
    <row r="1135" spans="24:32" x14ac:dyDescent="0.3">
      <c r="X1135" s="237"/>
      <c r="Y1135" s="60"/>
      <c r="Z1135" s="235"/>
      <c r="AA1135" s="236"/>
      <c r="AB1135" s="237"/>
      <c r="AC1135" s="237"/>
      <c r="AD1135" s="237"/>
      <c r="AE1135" s="237"/>
      <c r="AF1135" s="237"/>
    </row>
    <row r="1136" spans="24:32" x14ac:dyDescent="0.3">
      <c r="X1136" s="237"/>
      <c r="Y1136" s="60"/>
      <c r="Z1136" s="235"/>
      <c r="AA1136" s="236"/>
      <c r="AB1136" s="237"/>
      <c r="AC1136" s="237"/>
      <c r="AD1136" s="237"/>
      <c r="AE1136" s="237"/>
      <c r="AF1136" s="237"/>
    </row>
    <row r="1137" spans="24:32" x14ac:dyDescent="0.3">
      <c r="X1137" s="237"/>
      <c r="Y1137" s="60"/>
      <c r="Z1137" s="235"/>
      <c r="AA1137" s="236"/>
      <c r="AB1137" s="237"/>
      <c r="AC1137" s="237"/>
      <c r="AD1137" s="237"/>
      <c r="AE1137" s="237"/>
      <c r="AF1137" s="237"/>
    </row>
    <row r="1138" spans="24:32" x14ac:dyDescent="0.3">
      <c r="X1138" s="237"/>
      <c r="Y1138" s="60"/>
      <c r="Z1138" s="235"/>
      <c r="AA1138" s="236"/>
      <c r="AB1138" s="237"/>
      <c r="AC1138" s="237"/>
      <c r="AD1138" s="237"/>
      <c r="AE1138" s="237"/>
      <c r="AF1138" s="237"/>
    </row>
    <row r="1139" spans="24:32" x14ac:dyDescent="0.3">
      <c r="X1139" s="237"/>
      <c r="Y1139" s="60"/>
      <c r="Z1139" s="235"/>
      <c r="AA1139" s="236"/>
      <c r="AB1139" s="237"/>
      <c r="AC1139" s="237"/>
      <c r="AD1139" s="237"/>
      <c r="AE1139" s="237"/>
      <c r="AF1139" s="237"/>
    </row>
    <row r="1140" spans="24:32" x14ac:dyDescent="0.3">
      <c r="X1140" s="237"/>
      <c r="Y1140" s="60"/>
      <c r="Z1140" s="235"/>
      <c r="AA1140" s="236"/>
      <c r="AB1140" s="237"/>
      <c r="AC1140" s="237"/>
      <c r="AD1140" s="237"/>
      <c r="AE1140" s="237"/>
      <c r="AF1140" s="237"/>
    </row>
    <row r="1141" spans="24:32" x14ac:dyDescent="0.3">
      <c r="X1141" s="237"/>
      <c r="Y1141" s="60"/>
      <c r="Z1141" s="235"/>
      <c r="AA1141" s="236"/>
      <c r="AB1141" s="237"/>
      <c r="AC1141" s="237"/>
      <c r="AD1141" s="237"/>
      <c r="AE1141" s="237"/>
      <c r="AF1141" s="237"/>
    </row>
    <row r="1142" spans="24:32" x14ac:dyDescent="0.3">
      <c r="X1142" s="237"/>
      <c r="Y1142" s="60"/>
      <c r="Z1142" s="235"/>
      <c r="AA1142" s="236"/>
      <c r="AB1142" s="237"/>
      <c r="AC1142" s="237"/>
      <c r="AD1142" s="237"/>
      <c r="AE1142" s="237"/>
      <c r="AF1142" s="237"/>
    </row>
    <row r="1143" spans="24:32" x14ac:dyDescent="0.3">
      <c r="X1143" s="237"/>
      <c r="Y1143" s="60"/>
      <c r="Z1143" s="235"/>
      <c r="AA1143" s="236"/>
      <c r="AB1143" s="237"/>
      <c r="AC1143" s="237"/>
      <c r="AD1143" s="237"/>
      <c r="AE1143" s="237"/>
      <c r="AF1143" s="237"/>
    </row>
    <row r="1144" spans="24:32" x14ac:dyDescent="0.3">
      <c r="X1144" s="237"/>
      <c r="Y1144" s="60"/>
      <c r="Z1144" s="235"/>
      <c r="AA1144" s="236"/>
      <c r="AB1144" s="237"/>
      <c r="AC1144" s="237"/>
      <c r="AD1144" s="237"/>
      <c r="AE1144" s="237"/>
      <c r="AF1144" s="237"/>
    </row>
    <row r="1145" spans="24:32" x14ac:dyDescent="0.3">
      <c r="X1145" s="237"/>
      <c r="Y1145" s="60"/>
      <c r="Z1145" s="235"/>
      <c r="AA1145" s="236"/>
      <c r="AB1145" s="237"/>
      <c r="AC1145" s="237"/>
      <c r="AD1145" s="237"/>
      <c r="AE1145" s="237"/>
      <c r="AF1145" s="237"/>
    </row>
    <row r="1146" spans="24:32" x14ac:dyDescent="0.3">
      <c r="X1146" s="237"/>
      <c r="Y1146" s="60"/>
      <c r="Z1146" s="235"/>
      <c r="AA1146" s="236"/>
      <c r="AB1146" s="237"/>
      <c r="AC1146" s="237"/>
      <c r="AD1146" s="237"/>
      <c r="AE1146" s="237"/>
      <c r="AF1146" s="237"/>
    </row>
    <row r="1147" spans="24:32" x14ac:dyDescent="0.3">
      <c r="X1147" s="237"/>
      <c r="Y1147" s="60"/>
      <c r="Z1147" s="235"/>
      <c r="AA1147" s="236"/>
      <c r="AB1147" s="237"/>
      <c r="AC1147" s="237"/>
      <c r="AD1147" s="237"/>
      <c r="AE1147" s="237"/>
      <c r="AF1147" s="237"/>
    </row>
    <row r="1148" spans="24:32" x14ac:dyDescent="0.3">
      <c r="X1148" s="237"/>
      <c r="Y1148" s="60"/>
      <c r="Z1148" s="235"/>
      <c r="AA1148" s="236"/>
      <c r="AB1148" s="237"/>
      <c r="AC1148" s="237"/>
      <c r="AD1148" s="237"/>
      <c r="AE1148" s="237"/>
      <c r="AF1148" s="237"/>
    </row>
    <row r="1149" spans="24:32" x14ac:dyDescent="0.3">
      <c r="X1149" s="237"/>
      <c r="Y1149" s="60"/>
      <c r="Z1149" s="235"/>
      <c r="AA1149" s="236"/>
      <c r="AB1149" s="237"/>
      <c r="AC1149" s="237"/>
      <c r="AD1149" s="237"/>
      <c r="AE1149" s="237"/>
      <c r="AF1149" s="237"/>
    </row>
    <row r="1150" spans="24:32" x14ac:dyDescent="0.3">
      <c r="X1150" s="237"/>
      <c r="Y1150" s="60"/>
      <c r="Z1150" s="235"/>
      <c r="AA1150" s="236"/>
      <c r="AB1150" s="237"/>
      <c r="AC1150" s="237"/>
      <c r="AD1150" s="237"/>
      <c r="AE1150" s="237"/>
      <c r="AF1150" s="237"/>
    </row>
    <row r="1151" spans="24:32" x14ac:dyDescent="0.3">
      <c r="X1151" s="237"/>
      <c r="Y1151" s="60"/>
      <c r="Z1151" s="235"/>
      <c r="AA1151" s="236"/>
      <c r="AB1151" s="237"/>
      <c r="AC1151" s="237"/>
      <c r="AD1151" s="237"/>
      <c r="AE1151" s="237"/>
      <c r="AF1151" s="237"/>
    </row>
    <row r="1152" spans="24:32" x14ac:dyDescent="0.3">
      <c r="X1152" s="237"/>
      <c r="Y1152" s="60"/>
      <c r="Z1152" s="235"/>
      <c r="AA1152" s="236"/>
      <c r="AB1152" s="237"/>
      <c r="AC1152" s="237"/>
      <c r="AD1152" s="237"/>
      <c r="AE1152" s="237"/>
      <c r="AF1152" s="237"/>
    </row>
    <row r="1153" spans="24:32" x14ac:dyDescent="0.3">
      <c r="X1153" s="237"/>
      <c r="Y1153" s="60"/>
      <c r="Z1153" s="235"/>
      <c r="AA1153" s="236"/>
      <c r="AB1153" s="237"/>
      <c r="AC1153" s="237"/>
      <c r="AD1153" s="237"/>
      <c r="AE1153" s="237"/>
      <c r="AF1153" s="237"/>
    </row>
    <row r="1154" spans="24:32" x14ac:dyDescent="0.3">
      <c r="X1154" s="237"/>
      <c r="Y1154" s="60"/>
      <c r="Z1154" s="235"/>
      <c r="AA1154" s="236"/>
      <c r="AB1154" s="237"/>
      <c r="AC1154" s="237"/>
      <c r="AD1154" s="237"/>
      <c r="AE1154" s="237"/>
      <c r="AF1154" s="237"/>
    </row>
    <row r="1155" spans="24:32" x14ac:dyDescent="0.3">
      <c r="X1155" s="237"/>
      <c r="Y1155" s="60"/>
      <c r="Z1155" s="235"/>
      <c r="AA1155" s="236"/>
      <c r="AB1155" s="237"/>
      <c r="AC1155" s="237"/>
      <c r="AD1155" s="237"/>
      <c r="AE1155" s="237"/>
      <c r="AF1155" s="237"/>
    </row>
    <row r="1156" spans="24:32" x14ac:dyDescent="0.3">
      <c r="X1156" s="237"/>
      <c r="Y1156" s="60"/>
      <c r="Z1156" s="235"/>
      <c r="AA1156" s="236"/>
      <c r="AB1156" s="237"/>
      <c r="AC1156" s="237"/>
      <c r="AD1156" s="237"/>
      <c r="AE1156" s="237"/>
      <c r="AF1156" s="237"/>
    </row>
    <row r="1157" spans="24:32" x14ac:dyDescent="0.3">
      <c r="X1157" s="237"/>
      <c r="Y1157" s="60"/>
      <c r="Z1157" s="235"/>
      <c r="AA1157" s="236"/>
      <c r="AB1157" s="237"/>
      <c r="AC1157" s="237"/>
      <c r="AD1157" s="237"/>
      <c r="AE1157" s="237"/>
      <c r="AF1157" s="237"/>
    </row>
    <row r="1158" spans="24:32" x14ac:dyDescent="0.3">
      <c r="X1158" s="237"/>
      <c r="Y1158" s="60"/>
      <c r="Z1158" s="235"/>
      <c r="AA1158" s="236"/>
      <c r="AB1158" s="237"/>
      <c r="AC1158" s="237"/>
      <c r="AD1158" s="237"/>
      <c r="AE1158" s="237"/>
      <c r="AF1158" s="237"/>
    </row>
    <row r="1159" spans="24:32" x14ac:dyDescent="0.3">
      <c r="X1159" s="237"/>
      <c r="Y1159" s="60"/>
      <c r="Z1159" s="235"/>
      <c r="AA1159" s="236"/>
      <c r="AB1159" s="237"/>
      <c r="AC1159" s="237"/>
      <c r="AD1159" s="237"/>
      <c r="AE1159" s="237"/>
      <c r="AF1159" s="237"/>
    </row>
    <row r="1160" spans="24:32" x14ac:dyDescent="0.3">
      <c r="X1160" s="237"/>
      <c r="Y1160" s="60"/>
      <c r="Z1160" s="235"/>
      <c r="AA1160" s="236"/>
      <c r="AB1160" s="237"/>
      <c r="AC1160" s="237"/>
      <c r="AD1160" s="237"/>
      <c r="AE1160" s="237"/>
      <c r="AF1160" s="237"/>
    </row>
    <row r="1161" spans="24:32" x14ac:dyDescent="0.3">
      <c r="X1161" s="237"/>
      <c r="Y1161" s="60"/>
      <c r="Z1161" s="235"/>
      <c r="AA1161" s="236"/>
      <c r="AB1161" s="237"/>
      <c r="AC1161" s="237"/>
      <c r="AD1161" s="237"/>
      <c r="AE1161" s="237"/>
      <c r="AF1161" s="237"/>
    </row>
    <row r="1162" spans="24:32" x14ac:dyDescent="0.3">
      <c r="X1162" s="237"/>
      <c r="Y1162" s="60"/>
      <c r="Z1162" s="235"/>
      <c r="AA1162" s="236"/>
      <c r="AB1162" s="237"/>
      <c r="AC1162" s="237"/>
      <c r="AD1162" s="237"/>
      <c r="AE1162" s="237"/>
      <c r="AF1162" s="237"/>
    </row>
    <row r="1163" spans="24:32" x14ac:dyDescent="0.3">
      <c r="X1163" s="237"/>
      <c r="Y1163" s="60"/>
      <c r="Z1163" s="235"/>
      <c r="AA1163" s="236"/>
      <c r="AB1163" s="237"/>
      <c r="AC1163" s="237"/>
      <c r="AD1163" s="237"/>
      <c r="AE1163" s="237"/>
      <c r="AF1163" s="237"/>
    </row>
    <row r="1164" spans="24:32" x14ac:dyDescent="0.3">
      <c r="X1164" s="237"/>
      <c r="Y1164" s="60"/>
      <c r="Z1164" s="235"/>
      <c r="AA1164" s="236"/>
      <c r="AB1164" s="237"/>
      <c r="AC1164" s="237"/>
      <c r="AD1164" s="237"/>
      <c r="AE1164" s="237"/>
      <c r="AF1164" s="237"/>
    </row>
    <row r="1165" spans="24:32" x14ac:dyDescent="0.3">
      <c r="X1165" s="237"/>
      <c r="Y1165" s="60"/>
      <c r="Z1165" s="235"/>
      <c r="AA1165" s="236"/>
      <c r="AB1165" s="237"/>
      <c r="AC1165" s="237"/>
      <c r="AD1165" s="237"/>
      <c r="AE1165" s="237"/>
      <c r="AF1165" s="237"/>
    </row>
    <row r="1166" spans="24:32" x14ac:dyDescent="0.3">
      <c r="X1166" s="237"/>
      <c r="Y1166" s="60"/>
      <c r="Z1166" s="235"/>
      <c r="AA1166" s="236"/>
      <c r="AB1166" s="237"/>
      <c r="AC1166" s="237"/>
      <c r="AD1166" s="237"/>
      <c r="AE1166" s="237"/>
      <c r="AF1166" s="237"/>
    </row>
    <row r="1167" spans="24:32" x14ac:dyDescent="0.3">
      <c r="X1167" s="237"/>
      <c r="Y1167" s="60"/>
      <c r="Z1167" s="235"/>
      <c r="AA1167" s="236"/>
      <c r="AB1167" s="237"/>
      <c r="AC1167" s="237"/>
      <c r="AD1167" s="237"/>
      <c r="AE1167" s="237"/>
      <c r="AF1167" s="237"/>
    </row>
    <row r="1168" spans="24:32" x14ac:dyDescent="0.3">
      <c r="X1168" s="237"/>
      <c r="Y1168" s="60"/>
      <c r="Z1168" s="235"/>
      <c r="AA1168" s="236"/>
      <c r="AB1168" s="237"/>
      <c r="AC1168" s="237"/>
      <c r="AD1168" s="237"/>
      <c r="AE1168" s="237"/>
      <c r="AF1168" s="237"/>
    </row>
    <row r="1169" spans="24:32" x14ac:dyDescent="0.3">
      <c r="X1169" s="237"/>
      <c r="Y1169" s="60"/>
      <c r="Z1169" s="235"/>
      <c r="AA1169" s="236"/>
      <c r="AB1169" s="237"/>
      <c r="AC1169" s="237"/>
      <c r="AD1169" s="237"/>
      <c r="AE1169" s="237"/>
      <c r="AF1169" s="237"/>
    </row>
    <row r="1170" spans="24:32" x14ac:dyDescent="0.3">
      <c r="X1170" s="237"/>
      <c r="Y1170" s="60"/>
      <c r="Z1170" s="235"/>
      <c r="AA1170" s="236"/>
      <c r="AB1170" s="237"/>
      <c r="AC1170" s="237"/>
      <c r="AD1170" s="237"/>
      <c r="AE1170" s="237"/>
      <c r="AF1170" s="237"/>
    </row>
    <row r="1171" spans="24:32" x14ac:dyDescent="0.3">
      <c r="X1171" s="237"/>
      <c r="Y1171" s="60"/>
      <c r="Z1171" s="235"/>
      <c r="AA1171" s="236"/>
      <c r="AB1171" s="237"/>
      <c r="AC1171" s="237"/>
      <c r="AD1171" s="237"/>
      <c r="AE1171" s="237"/>
      <c r="AF1171" s="237"/>
    </row>
    <row r="1172" spans="24:32" x14ac:dyDescent="0.3">
      <c r="X1172" s="237"/>
      <c r="Y1172" s="60"/>
      <c r="Z1172" s="235"/>
      <c r="AA1172" s="236"/>
      <c r="AB1172" s="237"/>
      <c r="AC1172" s="237"/>
      <c r="AD1172" s="237"/>
      <c r="AE1172" s="237"/>
      <c r="AF1172" s="237"/>
    </row>
    <row r="1173" spans="24:32" x14ac:dyDescent="0.3">
      <c r="X1173" s="237"/>
      <c r="Y1173" s="60"/>
      <c r="Z1173" s="235"/>
      <c r="AA1173" s="236"/>
      <c r="AB1173" s="237"/>
      <c r="AC1173" s="237"/>
      <c r="AD1173" s="237"/>
      <c r="AE1173" s="237"/>
      <c r="AF1173" s="237"/>
    </row>
    <row r="1174" spans="24:32" x14ac:dyDescent="0.3">
      <c r="X1174" s="237"/>
      <c r="Y1174" s="60"/>
      <c r="Z1174" s="235"/>
      <c r="AA1174" s="236"/>
      <c r="AB1174" s="237"/>
      <c r="AC1174" s="237"/>
      <c r="AD1174" s="237"/>
      <c r="AE1174" s="237"/>
      <c r="AF1174" s="237"/>
    </row>
    <row r="1175" spans="24:32" x14ac:dyDescent="0.3">
      <c r="X1175" s="237"/>
      <c r="Y1175" s="60"/>
      <c r="Z1175" s="235"/>
      <c r="AA1175" s="236"/>
      <c r="AB1175" s="237"/>
      <c r="AC1175" s="237"/>
      <c r="AD1175" s="237"/>
      <c r="AE1175" s="237"/>
      <c r="AF1175" s="237"/>
    </row>
    <row r="1176" spans="24:32" x14ac:dyDescent="0.3">
      <c r="X1176" s="237"/>
      <c r="Y1176" s="60"/>
      <c r="Z1176" s="235"/>
      <c r="AA1176" s="236"/>
      <c r="AB1176" s="237"/>
      <c r="AC1176" s="237"/>
      <c r="AD1176" s="237"/>
      <c r="AE1176" s="237"/>
      <c r="AF1176" s="237"/>
    </row>
    <row r="1177" spans="24:32" x14ac:dyDescent="0.3">
      <c r="X1177" s="237"/>
      <c r="Y1177" s="60"/>
      <c r="Z1177" s="235"/>
      <c r="AA1177" s="236"/>
      <c r="AB1177" s="237"/>
      <c r="AC1177" s="237"/>
      <c r="AD1177" s="237"/>
      <c r="AE1177" s="237"/>
      <c r="AF1177" s="237"/>
    </row>
    <row r="1178" spans="24:32" x14ac:dyDescent="0.3">
      <c r="X1178" s="237"/>
      <c r="Y1178" s="60"/>
      <c r="Z1178" s="235"/>
      <c r="AA1178" s="236"/>
      <c r="AB1178" s="237"/>
      <c r="AC1178" s="237"/>
      <c r="AD1178" s="237"/>
      <c r="AE1178" s="237"/>
      <c r="AF1178" s="237"/>
    </row>
    <row r="1179" spans="24:32" x14ac:dyDescent="0.3">
      <c r="X1179" s="237"/>
      <c r="Y1179" s="60"/>
      <c r="Z1179" s="235"/>
      <c r="AA1179" s="236"/>
      <c r="AB1179" s="237"/>
      <c r="AC1179" s="237"/>
      <c r="AD1179" s="237"/>
      <c r="AE1179" s="237"/>
      <c r="AF1179" s="237"/>
    </row>
    <row r="1180" spans="24:32" x14ac:dyDescent="0.3">
      <c r="X1180" s="237"/>
      <c r="Y1180" s="60"/>
      <c r="Z1180" s="235"/>
      <c r="AA1180" s="236"/>
      <c r="AB1180" s="237"/>
      <c r="AC1180" s="237"/>
      <c r="AD1180" s="237"/>
      <c r="AE1180" s="237"/>
      <c r="AF1180" s="237"/>
    </row>
    <row r="1181" spans="24:32" x14ac:dyDescent="0.3">
      <c r="X1181" s="237"/>
      <c r="Y1181" s="60"/>
      <c r="Z1181" s="235"/>
      <c r="AA1181" s="236"/>
      <c r="AB1181" s="237"/>
      <c r="AC1181" s="237"/>
      <c r="AD1181" s="237"/>
      <c r="AE1181" s="237"/>
      <c r="AF1181" s="237"/>
    </row>
    <row r="1182" spans="24:32" x14ac:dyDescent="0.3">
      <c r="X1182" s="237"/>
      <c r="Y1182" s="60"/>
      <c r="Z1182" s="235"/>
      <c r="AA1182" s="236"/>
      <c r="AB1182" s="237"/>
      <c r="AC1182" s="237"/>
      <c r="AD1182" s="237"/>
      <c r="AE1182" s="237"/>
      <c r="AF1182" s="237"/>
    </row>
    <row r="1183" spans="24:32" x14ac:dyDescent="0.3">
      <c r="X1183" s="237"/>
      <c r="Y1183" s="60"/>
      <c r="Z1183" s="235"/>
      <c r="AA1183" s="236"/>
      <c r="AB1183" s="237"/>
      <c r="AC1183" s="237"/>
      <c r="AD1183" s="237"/>
      <c r="AE1183" s="237"/>
      <c r="AF1183" s="237"/>
    </row>
    <row r="1184" spans="24:32" x14ac:dyDescent="0.3">
      <c r="X1184" s="237"/>
      <c r="Y1184" s="60"/>
      <c r="Z1184" s="235"/>
      <c r="AA1184" s="236"/>
      <c r="AB1184" s="237"/>
      <c r="AC1184" s="237"/>
      <c r="AD1184" s="237"/>
      <c r="AE1184" s="237"/>
      <c r="AF1184" s="237"/>
    </row>
    <row r="1185" spans="24:32" x14ac:dyDescent="0.3">
      <c r="X1185" s="237"/>
      <c r="Y1185" s="60"/>
      <c r="Z1185" s="235"/>
      <c r="AA1185" s="236"/>
      <c r="AB1185" s="237"/>
      <c r="AC1185" s="237"/>
      <c r="AD1185" s="237"/>
      <c r="AE1185" s="237"/>
      <c r="AF1185" s="237"/>
    </row>
    <row r="1186" spans="24:32" x14ac:dyDescent="0.3">
      <c r="X1186" s="237"/>
      <c r="Y1186" s="60"/>
      <c r="Z1186" s="235"/>
      <c r="AA1186" s="236"/>
      <c r="AB1186" s="237"/>
      <c r="AC1186" s="237"/>
      <c r="AD1186" s="237"/>
      <c r="AE1186" s="237"/>
      <c r="AF1186" s="237"/>
    </row>
    <row r="1187" spans="24:32" x14ac:dyDescent="0.3">
      <c r="X1187" s="237"/>
      <c r="Y1187" s="60"/>
      <c r="Z1187" s="235"/>
      <c r="AA1187" s="236"/>
      <c r="AB1187" s="237"/>
      <c r="AC1187" s="237"/>
      <c r="AD1187" s="237"/>
      <c r="AE1187" s="237"/>
      <c r="AF1187" s="237"/>
    </row>
    <row r="1188" spans="24:32" x14ac:dyDescent="0.3">
      <c r="X1188" s="237"/>
      <c r="Y1188" s="60"/>
      <c r="Z1188" s="235"/>
      <c r="AA1188" s="236"/>
      <c r="AB1188" s="237"/>
      <c r="AC1188" s="237"/>
      <c r="AD1188" s="237"/>
      <c r="AE1188" s="237"/>
      <c r="AF1188" s="237"/>
    </row>
    <row r="1189" spans="24:32" x14ac:dyDescent="0.3">
      <c r="X1189" s="237"/>
      <c r="Y1189" s="60"/>
      <c r="Z1189" s="235"/>
      <c r="AA1189" s="236"/>
      <c r="AB1189" s="237"/>
      <c r="AC1189" s="237"/>
      <c r="AD1189" s="237"/>
      <c r="AE1189" s="237"/>
      <c r="AF1189" s="237"/>
    </row>
    <row r="1190" spans="24:32" x14ac:dyDescent="0.3">
      <c r="X1190" s="237"/>
      <c r="Y1190" s="60"/>
      <c r="Z1190" s="235"/>
      <c r="AA1190" s="236"/>
      <c r="AB1190" s="237"/>
      <c r="AC1190" s="237"/>
      <c r="AD1190" s="237"/>
      <c r="AE1190" s="237"/>
      <c r="AF1190" s="237"/>
    </row>
    <row r="1191" spans="24:32" x14ac:dyDescent="0.3">
      <c r="X1191" s="237"/>
      <c r="Y1191" s="60"/>
      <c r="Z1191" s="235"/>
      <c r="AA1191" s="236"/>
      <c r="AB1191" s="237"/>
      <c r="AC1191" s="237"/>
      <c r="AD1191" s="237"/>
      <c r="AE1191" s="237"/>
      <c r="AF1191" s="237"/>
    </row>
    <row r="1192" spans="24:32" x14ac:dyDescent="0.3">
      <c r="X1192" s="237"/>
      <c r="Y1192" s="60"/>
      <c r="Z1192" s="235"/>
      <c r="AA1192" s="236"/>
      <c r="AB1192" s="237"/>
      <c r="AC1192" s="237"/>
      <c r="AD1192" s="237"/>
      <c r="AE1192" s="237"/>
      <c r="AF1192" s="237"/>
    </row>
    <row r="1193" spans="24:32" x14ac:dyDescent="0.3">
      <c r="X1193" s="237"/>
      <c r="Y1193" s="60"/>
      <c r="Z1193" s="235"/>
      <c r="AA1193" s="236"/>
      <c r="AB1193" s="237"/>
      <c r="AC1193" s="237"/>
      <c r="AD1193" s="237"/>
      <c r="AE1193" s="237"/>
      <c r="AF1193" s="237"/>
    </row>
    <row r="1194" spans="24:32" x14ac:dyDescent="0.3">
      <c r="X1194" s="237"/>
      <c r="Y1194" s="60"/>
      <c r="Z1194" s="235"/>
      <c r="AA1194" s="236"/>
      <c r="AB1194" s="237"/>
      <c r="AC1194" s="237"/>
      <c r="AD1194" s="237"/>
      <c r="AE1194" s="237"/>
      <c r="AF1194" s="237"/>
    </row>
    <row r="1195" spans="24:32" x14ac:dyDescent="0.3">
      <c r="X1195" s="237"/>
      <c r="Y1195" s="60"/>
      <c r="Z1195" s="235"/>
      <c r="AA1195" s="236"/>
      <c r="AB1195" s="237"/>
      <c r="AC1195" s="237"/>
      <c r="AD1195" s="237"/>
      <c r="AE1195" s="237"/>
      <c r="AF1195" s="237"/>
    </row>
    <row r="1196" spans="24:32" x14ac:dyDescent="0.3">
      <c r="X1196" s="237"/>
      <c r="Y1196" s="60"/>
      <c r="Z1196" s="235"/>
      <c r="AA1196" s="236"/>
      <c r="AB1196" s="237"/>
      <c r="AC1196" s="237"/>
      <c r="AD1196" s="237"/>
      <c r="AE1196" s="237"/>
      <c r="AF1196" s="237"/>
    </row>
    <row r="1197" spans="24:32" x14ac:dyDescent="0.3">
      <c r="X1197" s="237"/>
      <c r="Y1197" s="60"/>
      <c r="Z1197" s="235"/>
      <c r="AA1197" s="236"/>
      <c r="AB1197" s="237"/>
      <c r="AC1197" s="237"/>
      <c r="AD1197" s="237"/>
      <c r="AE1197" s="237"/>
      <c r="AF1197" s="237"/>
    </row>
    <row r="1198" spans="24:32" x14ac:dyDescent="0.3">
      <c r="X1198" s="237"/>
      <c r="Y1198" s="60"/>
      <c r="Z1198" s="235"/>
      <c r="AA1198" s="236"/>
      <c r="AB1198" s="237"/>
      <c r="AC1198" s="237"/>
      <c r="AD1198" s="237"/>
      <c r="AE1198" s="237"/>
      <c r="AF1198" s="237"/>
    </row>
    <row r="1199" spans="24:32" x14ac:dyDescent="0.3">
      <c r="X1199" s="237"/>
      <c r="Y1199" s="60"/>
      <c r="Z1199" s="235"/>
      <c r="AA1199" s="236"/>
      <c r="AB1199" s="237"/>
      <c r="AC1199" s="237"/>
      <c r="AD1199" s="237"/>
      <c r="AE1199" s="237"/>
      <c r="AF1199" s="237"/>
    </row>
    <row r="1200" spans="24:32" x14ac:dyDescent="0.3">
      <c r="X1200" s="237"/>
      <c r="Y1200" s="60"/>
      <c r="Z1200" s="235"/>
      <c r="AA1200" s="236"/>
      <c r="AB1200" s="237"/>
      <c r="AC1200" s="237"/>
      <c r="AD1200" s="237"/>
      <c r="AE1200" s="237"/>
      <c r="AF1200" s="237"/>
    </row>
    <row r="1201" spans="24:32" x14ac:dyDescent="0.3">
      <c r="X1201" s="237"/>
      <c r="Y1201" s="60"/>
      <c r="Z1201" s="235"/>
      <c r="AA1201" s="236"/>
      <c r="AB1201" s="237"/>
      <c r="AC1201" s="237"/>
      <c r="AD1201" s="237"/>
      <c r="AE1201" s="237"/>
      <c r="AF1201" s="237"/>
    </row>
    <row r="1202" spans="24:32" x14ac:dyDescent="0.3">
      <c r="X1202" s="237"/>
      <c r="Y1202" s="60"/>
      <c r="Z1202" s="235"/>
      <c r="AA1202" s="236"/>
      <c r="AB1202" s="237"/>
      <c r="AC1202" s="237"/>
      <c r="AD1202" s="237"/>
      <c r="AE1202" s="237"/>
      <c r="AF1202" s="237"/>
    </row>
    <row r="1203" spans="24:32" x14ac:dyDescent="0.3">
      <c r="X1203" s="237"/>
      <c r="Y1203" s="60"/>
      <c r="Z1203" s="235"/>
      <c r="AA1203" s="236"/>
      <c r="AB1203" s="237"/>
      <c r="AC1203" s="237"/>
      <c r="AD1203" s="237"/>
      <c r="AE1203" s="237"/>
      <c r="AF1203" s="237"/>
    </row>
    <row r="1204" spans="24:32" x14ac:dyDescent="0.3">
      <c r="X1204" s="237"/>
      <c r="Y1204" s="60"/>
      <c r="Z1204" s="235"/>
      <c r="AA1204" s="236"/>
      <c r="AB1204" s="237"/>
      <c r="AC1204" s="237"/>
      <c r="AD1204" s="237"/>
      <c r="AE1204" s="237"/>
      <c r="AF1204" s="237"/>
    </row>
    <row r="1205" spans="24:32" x14ac:dyDescent="0.3">
      <c r="X1205" s="237"/>
      <c r="Y1205" s="60"/>
      <c r="Z1205" s="235"/>
      <c r="AA1205" s="236"/>
      <c r="AB1205" s="237"/>
      <c r="AC1205" s="237"/>
      <c r="AD1205" s="237"/>
      <c r="AE1205" s="237"/>
      <c r="AF1205" s="237"/>
    </row>
    <row r="1206" spans="24:32" x14ac:dyDescent="0.3">
      <c r="X1206" s="237"/>
      <c r="Y1206" s="60"/>
      <c r="Z1206" s="235"/>
      <c r="AA1206" s="236"/>
      <c r="AB1206" s="237"/>
      <c r="AC1206" s="237"/>
      <c r="AD1206" s="237"/>
      <c r="AE1206" s="237"/>
      <c r="AF1206" s="237"/>
    </row>
    <row r="1207" spans="24:32" x14ac:dyDescent="0.3">
      <c r="X1207" s="237"/>
      <c r="Y1207" s="60"/>
      <c r="Z1207" s="235"/>
      <c r="AA1207" s="236"/>
      <c r="AB1207" s="237"/>
      <c r="AC1207" s="237"/>
      <c r="AD1207" s="237"/>
      <c r="AE1207" s="237"/>
      <c r="AF1207" s="237"/>
    </row>
    <row r="1208" spans="24:32" x14ac:dyDescent="0.3">
      <c r="X1208" s="237"/>
      <c r="Y1208" s="60"/>
      <c r="Z1208" s="235"/>
      <c r="AA1208" s="236"/>
      <c r="AB1208" s="237"/>
      <c r="AC1208" s="237"/>
      <c r="AD1208" s="237"/>
      <c r="AE1208" s="237"/>
      <c r="AF1208" s="237"/>
    </row>
    <row r="1209" spans="24:32" x14ac:dyDescent="0.3">
      <c r="X1209" s="237"/>
      <c r="Y1209" s="60"/>
      <c r="Z1209" s="235"/>
      <c r="AA1209" s="236"/>
      <c r="AB1209" s="237"/>
      <c r="AC1209" s="237"/>
      <c r="AD1209" s="237"/>
      <c r="AE1209" s="237"/>
      <c r="AF1209" s="237"/>
    </row>
    <row r="1210" spans="24:32" x14ac:dyDescent="0.3">
      <c r="X1210" s="237"/>
      <c r="Y1210" s="60"/>
      <c r="Z1210" s="235"/>
      <c r="AA1210" s="236"/>
      <c r="AB1210" s="237"/>
      <c r="AC1210" s="237"/>
      <c r="AD1210" s="237"/>
      <c r="AE1210" s="237"/>
      <c r="AF1210" s="237"/>
    </row>
    <row r="1211" spans="24:32" x14ac:dyDescent="0.3">
      <c r="X1211" s="237"/>
      <c r="Y1211" s="60"/>
      <c r="Z1211" s="235"/>
      <c r="AA1211" s="236"/>
      <c r="AB1211" s="237"/>
      <c r="AC1211" s="237"/>
      <c r="AD1211" s="237"/>
      <c r="AE1211" s="237"/>
      <c r="AF1211" s="237"/>
    </row>
    <row r="1212" spans="24:32" x14ac:dyDescent="0.3">
      <c r="X1212" s="237"/>
      <c r="Y1212" s="60"/>
      <c r="Z1212" s="235"/>
      <c r="AA1212" s="236"/>
      <c r="AB1212" s="237"/>
      <c r="AC1212" s="237"/>
      <c r="AD1212" s="237"/>
      <c r="AE1212" s="237"/>
      <c r="AF1212" s="237"/>
    </row>
    <row r="1213" spans="24:32" x14ac:dyDescent="0.3">
      <c r="X1213" s="237"/>
      <c r="Y1213" s="60"/>
      <c r="Z1213" s="235"/>
      <c r="AA1213" s="236"/>
      <c r="AB1213" s="237"/>
      <c r="AC1213" s="237"/>
      <c r="AD1213" s="237"/>
      <c r="AE1213" s="237"/>
      <c r="AF1213" s="237"/>
    </row>
    <row r="1214" spans="24:32" x14ac:dyDescent="0.3">
      <c r="X1214" s="237"/>
      <c r="Y1214" s="60"/>
      <c r="Z1214" s="235"/>
      <c r="AA1214" s="236"/>
      <c r="AB1214" s="237"/>
      <c r="AC1214" s="237"/>
      <c r="AD1214" s="237"/>
      <c r="AE1214" s="237"/>
      <c r="AF1214" s="237"/>
    </row>
    <row r="1215" spans="24:32" x14ac:dyDescent="0.3">
      <c r="X1215" s="237"/>
      <c r="Y1215" s="60"/>
      <c r="Z1215" s="235"/>
      <c r="AA1215" s="236"/>
      <c r="AB1215" s="237"/>
      <c r="AC1215" s="237"/>
      <c r="AD1215" s="237"/>
      <c r="AE1215" s="237"/>
      <c r="AF1215" s="237"/>
    </row>
    <row r="1216" spans="24:32" x14ac:dyDescent="0.3">
      <c r="X1216" s="237"/>
      <c r="Y1216" s="60"/>
      <c r="Z1216" s="235"/>
      <c r="AA1216" s="236"/>
      <c r="AB1216" s="237"/>
      <c r="AC1216" s="237"/>
      <c r="AD1216" s="237"/>
      <c r="AE1216" s="237"/>
      <c r="AF1216" s="237"/>
    </row>
    <row r="1217" spans="24:32" x14ac:dyDescent="0.3">
      <c r="X1217" s="237"/>
      <c r="Y1217" s="60"/>
      <c r="Z1217" s="235"/>
      <c r="AA1217" s="236"/>
      <c r="AB1217" s="237"/>
      <c r="AC1217" s="237"/>
      <c r="AD1217" s="237"/>
      <c r="AE1217" s="237"/>
      <c r="AF1217" s="237"/>
    </row>
    <row r="1218" spans="24:32" x14ac:dyDescent="0.3">
      <c r="X1218" s="237"/>
      <c r="Y1218" s="60"/>
      <c r="Z1218" s="235"/>
      <c r="AA1218" s="236"/>
      <c r="AB1218" s="237"/>
      <c r="AC1218" s="237"/>
      <c r="AD1218" s="237"/>
      <c r="AE1218" s="237"/>
      <c r="AF1218" s="237"/>
    </row>
    <row r="1219" spans="24:32" x14ac:dyDescent="0.3">
      <c r="X1219" s="237"/>
      <c r="Y1219" s="60"/>
      <c r="Z1219" s="235"/>
      <c r="AA1219" s="236"/>
      <c r="AB1219" s="237"/>
      <c r="AC1219" s="237"/>
      <c r="AD1219" s="237"/>
      <c r="AE1219" s="237"/>
      <c r="AF1219" s="237"/>
    </row>
    <row r="1220" spans="24:32" x14ac:dyDescent="0.3">
      <c r="X1220" s="237"/>
      <c r="Y1220" s="60"/>
      <c r="Z1220" s="235"/>
      <c r="AA1220" s="236"/>
      <c r="AB1220" s="237"/>
      <c r="AC1220" s="237"/>
      <c r="AD1220" s="237"/>
      <c r="AE1220" s="237"/>
      <c r="AF1220" s="237"/>
    </row>
    <row r="1221" spans="24:32" x14ac:dyDescent="0.3">
      <c r="X1221" s="237"/>
      <c r="Y1221" s="60"/>
      <c r="Z1221" s="235"/>
      <c r="AA1221" s="236"/>
      <c r="AB1221" s="237"/>
      <c r="AC1221" s="237"/>
      <c r="AD1221" s="237"/>
      <c r="AE1221" s="237"/>
      <c r="AF1221" s="237"/>
    </row>
    <row r="1222" spans="24:32" x14ac:dyDescent="0.3">
      <c r="X1222" s="237"/>
      <c r="Y1222" s="60"/>
      <c r="Z1222" s="235"/>
      <c r="AA1222" s="236"/>
      <c r="AB1222" s="237"/>
      <c r="AC1222" s="237"/>
      <c r="AD1222" s="237"/>
      <c r="AE1222" s="237"/>
      <c r="AF1222" s="237"/>
    </row>
    <row r="1223" spans="24:32" x14ac:dyDescent="0.3">
      <c r="X1223" s="237"/>
      <c r="Y1223" s="60"/>
      <c r="Z1223" s="235"/>
      <c r="AA1223" s="236"/>
      <c r="AB1223" s="237"/>
      <c r="AC1223" s="237"/>
      <c r="AD1223" s="237"/>
      <c r="AE1223" s="237"/>
      <c r="AF1223" s="237"/>
    </row>
    <row r="1224" spans="24:32" x14ac:dyDescent="0.3">
      <c r="X1224" s="237"/>
      <c r="Y1224" s="60"/>
      <c r="Z1224" s="235"/>
      <c r="AA1224" s="236"/>
      <c r="AB1224" s="237"/>
      <c r="AC1224" s="237"/>
      <c r="AD1224" s="237"/>
      <c r="AE1224" s="237"/>
      <c r="AF1224" s="237"/>
    </row>
    <row r="1225" spans="24:32" x14ac:dyDescent="0.3">
      <c r="X1225" s="237"/>
      <c r="Y1225" s="60"/>
      <c r="Z1225" s="235"/>
      <c r="AA1225" s="236"/>
      <c r="AB1225" s="237"/>
      <c r="AC1225" s="237"/>
      <c r="AD1225" s="237"/>
      <c r="AE1225" s="237"/>
      <c r="AF1225" s="237"/>
    </row>
    <row r="1226" spans="24:32" x14ac:dyDescent="0.3">
      <c r="X1226" s="237"/>
      <c r="Y1226" s="60"/>
      <c r="Z1226" s="235"/>
      <c r="AA1226" s="236"/>
      <c r="AB1226" s="237"/>
      <c r="AC1226" s="237"/>
      <c r="AD1226" s="237"/>
      <c r="AE1226" s="237"/>
      <c r="AF1226" s="237"/>
    </row>
    <row r="1227" spans="24:32" x14ac:dyDescent="0.3">
      <c r="X1227" s="237"/>
      <c r="Y1227" s="60"/>
      <c r="Z1227" s="235"/>
      <c r="AA1227" s="236"/>
      <c r="AB1227" s="237"/>
      <c r="AC1227" s="237"/>
      <c r="AD1227" s="237"/>
      <c r="AE1227" s="237"/>
      <c r="AF1227" s="237"/>
    </row>
    <row r="1228" spans="24:32" x14ac:dyDescent="0.3">
      <c r="X1228" s="237"/>
      <c r="Y1228" s="60"/>
      <c r="Z1228" s="235"/>
      <c r="AA1228" s="236"/>
      <c r="AB1228" s="237"/>
      <c r="AC1228" s="237"/>
      <c r="AD1228" s="237"/>
      <c r="AE1228" s="237"/>
      <c r="AF1228" s="237"/>
    </row>
    <row r="1229" spans="24:32" x14ac:dyDescent="0.3">
      <c r="X1229" s="237"/>
      <c r="Y1229" s="60"/>
      <c r="Z1229" s="235"/>
      <c r="AA1229" s="236"/>
      <c r="AB1229" s="237"/>
      <c r="AC1229" s="237"/>
      <c r="AD1229" s="237"/>
      <c r="AE1229" s="237"/>
      <c r="AF1229" s="237"/>
    </row>
    <row r="1230" spans="24:32" x14ac:dyDescent="0.3">
      <c r="X1230" s="237"/>
      <c r="Y1230" s="60"/>
      <c r="Z1230" s="235"/>
      <c r="AA1230" s="236"/>
      <c r="AB1230" s="237"/>
      <c r="AC1230" s="237"/>
      <c r="AD1230" s="237"/>
      <c r="AE1230" s="237"/>
      <c r="AF1230" s="237"/>
    </row>
    <row r="1231" spans="24:32" x14ac:dyDescent="0.3">
      <c r="X1231" s="237"/>
      <c r="Y1231" s="60"/>
      <c r="Z1231" s="235"/>
      <c r="AA1231" s="236"/>
      <c r="AB1231" s="237"/>
      <c r="AC1231" s="237"/>
      <c r="AD1231" s="237"/>
      <c r="AE1231" s="237"/>
      <c r="AF1231" s="237"/>
    </row>
    <row r="1232" spans="24:32" x14ac:dyDescent="0.3">
      <c r="X1232" s="237"/>
      <c r="Y1232" s="60"/>
      <c r="Z1232" s="235"/>
      <c r="AA1232" s="236"/>
      <c r="AB1232" s="237"/>
      <c r="AC1232" s="237"/>
      <c r="AD1232" s="237"/>
      <c r="AE1232" s="237"/>
      <c r="AF1232" s="237"/>
    </row>
    <row r="1233" spans="24:32" x14ac:dyDescent="0.3">
      <c r="X1233" s="237"/>
      <c r="Y1233" s="60"/>
      <c r="Z1233" s="235"/>
      <c r="AA1233" s="236"/>
      <c r="AB1233" s="237"/>
      <c r="AC1233" s="237"/>
      <c r="AD1233" s="237"/>
      <c r="AE1233" s="237"/>
      <c r="AF1233" s="237"/>
    </row>
    <row r="1234" spans="24:32" x14ac:dyDescent="0.3">
      <c r="X1234" s="237"/>
      <c r="Y1234" s="60"/>
      <c r="Z1234" s="235"/>
      <c r="AA1234" s="236"/>
      <c r="AB1234" s="237"/>
      <c r="AC1234" s="237"/>
      <c r="AD1234" s="237"/>
      <c r="AE1234" s="237"/>
      <c r="AF1234" s="237"/>
    </row>
    <row r="1235" spans="24:32" x14ac:dyDescent="0.3">
      <c r="X1235" s="237"/>
      <c r="Y1235" s="60"/>
      <c r="Z1235" s="235"/>
      <c r="AA1235" s="236"/>
      <c r="AB1235" s="237"/>
      <c r="AC1235" s="237"/>
      <c r="AD1235" s="237"/>
      <c r="AE1235" s="237"/>
      <c r="AF1235" s="237"/>
    </row>
    <row r="1236" spans="24:32" x14ac:dyDescent="0.3">
      <c r="X1236" s="237"/>
      <c r="Y1236" s="60"/>
      <c r="Z1236" s="235"/>
      <c r="AA1236" s="236"/>
      <c r="AB1236" s="237"/>
      <c r="AC1236" s="237"/>
      <c r="AD1236" s="237"/>
      <c r="AE1236" s="237"/>
      <c r="AF1236" s="237"/>
    </row>
    <row r="1237" spans="24:32" x14ac:dyDescent="0.3">
      <c r="X1237" s="237"/>
      <c r="Y1237" s="60"/>
      <c r="Z1237" s="235"/>
      <c r="AA1237" s="236"/>
      <c r="AB1237" s="237"/>
      <c r="AC1237" s="237"/>
      <c r="AD1237" s="237"/>
      <c r="AE1237" s="237"/>
      <c r="AF1237" s="237"/>
    </row>
    <row r="1238" spans="24:32" x14ac:dyDescent="0.3">
      <c r="X1238" s="237"/>
      <c r="Y1238" s="60"/>
      <c r="Z1238" s="235"/>
      <c r="AA1238" s="236"/>
      <c r="AB1238" s="237"/>
      <c r="AC1238" s="237"/>
      <c r="AD1238" s="237"/>
      <c r="AE1238" s="237"/>
      <c r="AF1238" s="237"/>
    </row>
    <row r="1239" spans="24:32" x14ac:dyDescent="0.3">
      <c r="X1239" s="237"/>
      <c r="Y1239" s="60"/>
      <c r="Z1239" s="235"/>
      <c r="AA1239" s="236"/>
      <c r="AB1239" s="237"/>
      <c r="AC1239" s="237"/>
      <c r="AD1239" s="237"/>
      <c r="AE1239" s="237"/>
      <c r="AF1239" s="237"/>
    </row>
    <row r="1240" spans="24:32" x14ac:dyDescent="0.3">
      <c r="X1240" s="237"/>
      <c r="Y1240" s="60"/>
      <c r="Z1240" s="235"/>
      <c r="AA1240" s="236"/>
      <c r="AB1240" s="237"/>
      <c r="AC1240" s="237"/>
      <c r="AD1240" s="237"/>
      <c r="AE1240" s="237"/>
      <c r="AF1240" s="237"/>
    </row>
    <row r="1241" spans="24:32" x14ac:dyDescent="0.3">
      <c r="X1241" s="237"/>
      <c r="Y1241" s="60"/>
      <c r="Z1241" s="235"/>
      <c r="AA1241" s="236"/>
      <c r="AB1241" s="237"/>
      <c r="AC1241" s="237"/>
      <c r="AD1241" s="237"/>
      <c r="AE1241" s="237"/>
      <c r="AF1241" s="237"/>
    </row>
    <row r="1242" spans="24:32" x14ac:dyDescent="0.3">
      <c r="X1242" s="237"/>
      <c r="Y1242" s="60"/>
      <c r="Z1242" s="235"/>
      <c r="AA1242" s="236"/>
      <c r="AB1242" s="237"/>
      <c r="AC1242" s="237"/>
      <c r="AD1242" s="237"/>
      <c r="AE1242" s="237"/>
      <c r="AF1242" s="237"/>
    </row>
    <row r="1243" spans="24:32" x14ac:dyDescent="0.3">
      <c r="X1243" s="237"/>
      <c r="Y1243" s="60"/>
      <c r="Z1243" s="235"/>
      <c r="AA1243" s="236"/>
      <c r="AB1243" s="237"/>
      <c r="AC1243" s="237"/>
      <c r="AD1243" s="237"/>
      <c r="AE1243" s="237"/>
      <c r="AF1243" s="237"/>
    </row>
    <row r="1244" spans="24:32" x14ac:dyDescent="0.3">
      <c r="X1244" s="237"/>
      <c r="Y1244" s="60"/>
      <c r="Z1244" s="235"/>
      <c r="AA1244" s="236"/>
      <c r="AB1244" s="237"/>
      <c r="AC1244" s="237"/>
      <c r="AD1244" s="237"/>
      <c r="AE1244" s="237"/>
      <c r="AF1244" s="237"/>
    </row>
    <row r="1245" spans="24:32" x14ac:dyDescent="0.3">
      <c r="X1245" s="237"/>
      <c r="Y1245" s="60"/>
      <c r="Z1245" s="235"/>
      <c r="AA1245" s="236"/>
      <c r="AB1245" s="237"/>
      <c r="AC1245" s="237"/>
      <c r="AD1245" s="237"/>
      <c r="AE1245" s="237"/>
      <c r="AF1245" s="237"/>
    </row>
    <row r="1246" spans="24:32" x14ac:dyDescent="0.3">
      <c r="X1246" s="237"/>
      <c r="Y1246" s="60"/>
      <c r="Z1246" s="235"/>
      <c r="AA1246" s="236"/>
      <c r="AB1246" s="237"/>
      <c r="AC1246" s="237"/>
      <c r="AD1246" s="237"/>
      <c r="AE1246" s="237"/>
      <c r="AF1246" s="237"/>
    </row>
    <row r="1247" spans="24:32" x14ac:dyDescent="0.3">
      <c r="X1247" s="237"/>
      <c r="Y1247" s="60"/>
      <c r="Z1247" s="235"/>
      <c r="AA1247" s="236"/>
      <c r="AB1247" s="237"/>
      <c r="AC1247" s="237"/>
      <c r="AD1247" s="237"/>
      <c r="AE1247" s="237"/>
      <c r="AF1247" s="237"/>
    </row>
    <row r="1248" spans="24:32" x14ac:dyDescent="0.3">
      <c r="X1248" s="237"/>
      <c r="Y1248" s="60"/>
      <c r="Z1248" s="235"/>
      <c r="AA1248" s="236"/>
      <c r="AB1248" s="237"/>
      <c r="AC1248" s="237"/>
      <c r="AD1248" s="237"/>
      <c r="AE1248" s="237"/>
      <c r="AF1248" s="237"/>
    </row>
    <row r="1249" spans="24:32" x14ac:dyDescent="0.3">
      <c r="X1249" s="237"/>
      <c r="Y1249" s="60"/>
      <c r="Z1249" s="235"/>
      <c r="AA1249" s="236"/>
      <c r="AB1249" s="237"/>
      <c r="AC1249" s="237"/>
      <c r="AD1249" s="237"/>
      <c r="AE1249" s="237"/>
      <c r="AF1249" s="237"/>
    </row>
    <row r="1250" spans="24:32" x14ac:dyDescent="0.3">
      <c r="X1250" s="237"/>
      <c r="Y1250" s="60"/>
      <c r="Z1250" s="235"/>
      <c r="AA1250" s="236"/>
      <c r="AB1250" s="237"/>
      <c r="AC1250" s="237"/>
      <c r="AD1250" s="237"/>
      <c r="AE1250" s="237"/>
      <c r="AF1250" s="237"/>
    </row>
    <row r="1251" spans="24:32" x14ac:dyDescent="0.3">
      <c r="X1251" s="237"/>
      <c r="Y1251" s="60"/>
      <c r="Z1251" s="235"/>
      <c r="AA1251" s="236"/>
      <c r="AB1251" s="237"/>
      <c r="AC1251" s="237"/>
      <c r="AD1251" s="237"/>
      <c r="AE1251" s="237"/>
      <c r="AF1251" s="237"/>
    </row>
    <row r="1252" spans="24:32" x14ac:dyDescent="0.3">
      <c r="X1252" s="237"/>
      <c r="Y1252" s="60"/>
      <c r="Z1252" s="235"/>
      <c r="AA1252" s="236"/>
      <c r="AB1252" s="237"/>
      <c r="AC1252" s="237"/>
      <c r="AD1252" s="237"/>
      <c r="AE1252" s="237"/>
      <c r="AF1252" s="237"/>
    </row>
    <row r="1253" spans="24:32" x14ac:dyDescent="0.3">
      <c r="X1253" s="237"/>
      <c r="Y1253" s="60"/>
      <c r="Z1253" s="235"/>
      <c r="AA1253" s="236"/>
      <c r="AB1253" s="237"/>
      <c r="AC1253" s="237"/>
      <c r="AD1253" s="237"/>
      <c r="AE1253" s="237"/>
      <c r="AF1253" s="237"/>
    </row>
    <row r="1254" spans="24:32" x14ac:dyDescent="0.3">
      <c r="X1254" s="237"/>
      <c r="Y1254" s="60"/>
      <c r="Z1254" s="235"/>
      <c r="AA1254" s="236"/>
      <c r="AB1254" s="237"/>
      <c r="AC1254" s="237"/>
      <c r="AD1254" s="237"/>
      <c r="AE1254" s="237"/>
      <c r="AF1254" s="237"/>
    </row>
    <row r="1255" spans="24:32" x14ac:dyDescent="0.3">
      <c r="X1255" s="237"/>
      <c r="Y1255" s="60"/>
      <c r="Z1255" s="235"/>
      <c r="AA1255" s="236"/>
      <c r="AB1255" s="237"/>
      <c r="AC1255" s="237"/>
      <c r="AD1255" s="237"/>
      <c r="AE1255" s="237"/>
      <c r="AF1255" s="237"/>
    </row>
    <row r="1256" spans="24:32" x14ac:dyDescent="0.3">
      <c r="X1256" s="237"/>
      <c r="Y1256" s="60"/>
      <c r="Z1256" s="235"/>
      <c r="AA1256" s="236"/>
      <c r="AB1256" s="237"/>
      <c r="AC1256" s="237"/>
      <c r="AD1256" s="237"/>
      <c r="AE1256" s="237"/>
      <c r="AF1256" s="237"/>
    </row>
    <row r="1257" spans="24:32" x14ac:dyDescent="0.3">
      <c r="X1257" s="237"/>
      <c r="Y1257" s="60"/>
      <c r="Z1257" s="235"/>
      <c r="AA1257" s="236"/>
      <c r="AB1257" s="237"/>
      <c r="AC1257" s="237"/>
      <c r="AD1257" s="237"/>
      <c r="AE1257" s="237"/>
      <c r="AF1257" s="237"/>
    </row>
    <row r="1258" spans="24:32" x14ac:dyDescent="0.3">
      <c r="X1258" s="237"/>
      <c r="Y1258" s="60"/>
      <c r="Z1258" s="235"/>
      <c r="AA1258" s="236"/>
      <c r="AB1258" s="237"/>
      <c r="AC1258" s="237"/>
      <c r="AD1258" s="237"/>
      <c r="AE1258" s="237"/>
      <c r="AF1258" s="237"/>
    </row>
    <row r="1259" spans="24:32" x14ac:dyDescent="0.3">
      <c r="X1259" s="237"/>
      <c r="Y1259" s="60"/>
      <c r="Z1259" s="235"/>
      <c r="AA1259" s="236"/>
      <c r="AB1259" s="237"/>
      <c r="AC1259" s="237"/>
      <c r="AD1259" s="237"/>
      <c r="AE1259" s="237"/>
      <c r="AF1259" s="237"/>
    </row>
    <row r="1260" spans="24:32" x14ac:dyDescent="0.3">
      <c r="X1260" s="237"/>
      <c r="Y1260" s="60"/>
      <c r="Z1260" s="235"/>
      <c r="AA1260" s="236"/>
      <c r="AB1260" s="237"/>
      <c r="AC1260" s="237"/>
      <c r="AD1260" s="237"/>
      <c r="AE1260" s="237"/>
      <c r="AF1260" s="237"/>
    </row>
    <row r="1261" spans="24:32" x14ac:dyDescent="0.3">
      <c r="X1261" s="237"/>
      <c r="Y1261" s="60"/>
      <c r="Z1261" s="235"/>
      <c r="AA1261" s="236"/>
      <c r="AB1261" s="237"/>
      <c r="AC1261" s="237"/>
      <c r="AD1261" s="237"/>
      <c r="AE1261" s="237"/>
      <c r="AF1261" s="237"/>
    </row>
    <row r="1262" spans="24:32" x14ac:dyDescent="0.3">
      <c r="X1262" s="237"/>
      <c r="Y1262" s="60"/>
      <c r="Z1262" s="235"/>
      <c r="AA1262" s="236"/>
      <c r="AB1262" s="237"/>
      <c r="AC1262" s="237"/>
      <c r="AD1262" s="237"/>
      <c r="AE1262" s="237"/>
      <c r="AF1262" s="237"/>
    </row>
    <row r="1263" spans="24:32" x14ac:dyDescent="0.3">
      <c r="X1263" s="237"/>
      <c r="Y1263" s="60"/>
      <c r="Z1263" s="235"/>
      <c r="AA1263" s="236"/>
      <c r="AB1263" s="237"/>
      <c r="AC1263" s="237"/>
      <c r="AD1263" s="237"/>
      <c r="AE1263" s="237"/>
      <c r="AF1263" s="237"/>
    </row>
    <row r="1264" spans="24:32" x14ac:dyDescent="0.3">
      <c r="X1264" s="237"/>
      <c r="Y1264" s="60"/>
      <c r="Z1264" s="235"/>
      <c r="AA1264" s="236"/>
      <c r="AB1264" s="237"/>
      <c r="AC1264" s="237"/>
      <c r="AD1264" s="237"/>
      <c r="AE1264" s="237"/>
      <c r="AF1264" s="237"/>
    </row>
    <row r="1265" spans="24:32" x14ac:dyDescent="0.3">
      <c r="X1265" s="237"/>
      <c r="Y1265" s="60"/>
      <c r="Z1265" s="235"/>
      <c r="AA1265" s="236"/>
      <c r="AB1265" s="237"/>
      <c r="AC1265" s="237"/>
      <c r="AD1265" s="237"/>
      <c r="AE1265" s="237"/>
      <c r="AF1265" s="237"/>
    </row>
    <row r="1266" spans="24:32" x14ac:dyDescent="0.3">
      <c r="X1266" s="237"/>
      <c r="Y1266" s="60"/>
      <c r="Z1266" s="235"/>
      <c r="AA1266" s="236"/>
      <c r="AB1266" s="237"/>
      <c r="AC1266" s="237"/>
      <c r="AD1266" s="237"/>
      <c r="AE1266" s="237"/>
      <c r="AF1266" s="237"/>
    </row>
    <row r="1267" spans="24:32" x14ac:dyDescent="0.3">
      <c r="X1267" s="237"/>
      <c r="Y1267" s="60"/>
      <c r="Z1267" s="235"/>
      <c r="AA1267" s="236"/>
      <c r="AB1267" s="237"/>
      <c r="AC1267" s="237"/>
      <c r="AD1267" s="237"/>
      <c r="AE1267" s="237"/>
      <c r="AF1267" s="237"/>
    </row>
    <row r="1268" spans="24:32" x14ac:dyDescent="0.3">
      <c r="X1268" s="237"/>
      <c r="Y1268" s="60"/>
      <c r="Z1268" s="235"/>
      <c r="AA1268" s="236"/>
      <c r="AB1268" s="237"/>
      <c r="AC1268" s="237"/>
      <c r="AD1268" s="237"/>
      <c r="AE1268" s="237"/>
      <c r="AF1268" s="237"/>
    </row>
    <row r="1269" spans="24:32" x14ac:dyDescent="0.3">
      <c r="X1269" s="237"/>
      <c r="Y1269" s="60"/>
      <c r="Z1269" s="235"/>
      <c r="AA1269" s="236"/>
      <c r="AB1269" s="237"/>
      <c r="AC1269" s="237"/>
      <c r="AD1269" s="237"/>
      <c r="AE1269" s="237"/>
      <c r="AF1269" s="237"/>
    </row>
    <row r="1270" spans="24:32" x14ac:dyDescent="0.3">
      <c r="X1270" s="237"/>
      <c r="Y1270" s="60"/>
      <c r="Z1270" s="235"/>
      <c r="AA1270" s="236"/>
      <c r="AB1270" s="237"/>
      <c r="AC1270" s="237"/>
      <c r="AD1270" s="237"/>
      <c r="AE1270" s="237"/>
      <c r="AF1270" s="237"/>
    </row>
    <row r="1271" spans="24:32" x14ac:dyDescent="0.3">
      <c r="X1271" s="237"/>
      <c r="Y1271" s="60"/>
      <c r="Z1271" s="235"/>
      <c r="AA1271" s="236"/>
      <c r="AB1271" s="237"/>
      <c r="AC1271" s="237"/>
      <c r="AD1271" s="237"/>
      <c r="AE1271" s="237"/>
      <c r="AF1271" s="237"/>
    </row>
    <row r="1272" spans="24:32" x14ac:dyDescent="0.3">
      <c r="X1272" s="237"/>
      <c r="Y1272" s="60"/>
      <c r="Z1272" s="235"/>
      <c r="AA1272" s="236"/>
      <c r="AB1272" s="237"/>
      <c r="AC1272" s="237"/>
      <c r="AD1272" s="237"/>
      <c r="AE1272" s="237"/>
      <c r="AF1272" s="237"/>
    </row>
    <row r="1273" spans="24:32" x14ac:dyDescent="0.3">
      <c r="X1273" s="237"/>
      <c r="Y1273" s="60"/>
      <c r="Z1273" s="235"/>
      <c r="AA1273" s="236"/>
      <c r="AB1273" s="237"/>
      <c r="AC1273" s="237"/>
      <c r="AD1273" s="237"/>
      <c r="AE1273" s="237"/>
      <c r="AF1273" s="237"/>
    </row>
    <row r="1274" spans="24:32" x14ac:dyDescent="0.3">
      <c r="X1274" s="237"/>
      <c r="Y1274" s="60"/>
      <c r="Z1274" s="235"/>
      <c r="AA1274" s="236"/>
      <c r="AB1274" s="237"/>
      <c r="AC1274" s="237"/>
      <c r="AD1274" s="237"/>
      <c r="AE1274" s="237"/>
      <c r="AF1274" s="237"/>
    </row>
    <row r="1275" spans="24:32" x14ac:dyDescent="0.3">
      <c r="X1275" s="237"/>
      <c r="Y1275" s="60"/>
      <c r="Z1275" s="235"/>
      <c r="AA1275" s="236"/>
      <c r="AB1275" s="237"/>
      <c r="AC1275" s="237"/>
      <c r="AD1275" s="237"/>
      <c r="AE1275" s="237"/>
      <c r="AF1275" s="237"/>
    </row>
    <row r="1276" spans="24:32" x14ac:dyDescent="0.3">
      <c r="X1276" s="237"/>
      <c r="Y1276" s="60"/>
      <c r="Z1276" s="235"/>
      <c r="AA1276" s="236"/>
      <c r="AB1276" s="237"/>
      <c r="AC1276" s="237"/>
      <c r="AD1276" s="237"/>
      <c r="AE1276" s="237"/>
      <c r="AF1276" s="237"/>
    </row>
    <row r="1277" spans="24:32" x14ac:dyDescent="0.3">
      <c r="X1277" s="237"/>
      <c r="Y1277" s="60"/>
      <c r="Z1277" s="235"/>
      <c r="AA1277" s="236"/>
      <c r="AB1277" s="237"/>
      <c r="AC1277" s="237"/>
      <c r="AD1277" s="237"/>
      <c r="AE1277" s="237"/>
      <c r="AF1277" s="237"/>
    </row>
    <row r="1278" spans="24:32" x14ac:dyDescent="0.3">
      <c r="X1278" s="237"/>
      <c r="Y1278" s="60"/>
      <c r="Z1278" s="235"/>
      <c r="AA1278" s="236"/>
      <c r="AB1278" s="237"/>
      <c r="AC1278" s="237"/>
      <c r="AD1278" s="237"/>
      <c r="AE1278" s="237"/>
      <c r="AF1278" s="237"/>
    </row>
    <row r="1279" spans="24:32" x14ac:dyDescent="0.3">
      <c r="X1279" s="237"/>
      <c r="Y1279" s="60"/>
      <c r="Z1279" s="235"/>
      <c r="AA1279" s="236"/>
      <c r="AB1279" s="237"/>
      <c r="AC1279" s="237"/>
      <c r="AD1279" s="237"/>
      <c r="AE1279" s="237"/>
      <c r="AF1279" s="237"/>
    </row>
    <row r="1280" spans="24:32" x14ac:dyDescent="0.3">
      <c r="X1280" s="237"/>
      <c r="Y1280" s="60"/>
      <c r="Z1280" s="235"/>
      <c r="AA1280" s="236"/>
      <c r="AB1280" s="237"/>
      <c r="AC1280" s="237"/>
      <c r="AD1280" s="237"/>
      <c r="AE1280" s="237"/>
      <c r="AF1280" s="237"/>
    </row>
    <row r="1281" spans="24:32" x14ac:dyDescent="0.3">
      <c r="X1281" s="237"/>
      <c r="Y1281" s="60"/>
      <c r="Z1281" s="235"/>
      <c r="AA1281" s="236"/>
      <c r="AB1281" s="237"/>
      <c r="AC1281" s="237"/>
      <c r="AD1281" s="237"/>
      <c r="AE1281" s="237"/>
      <c r="AF1281" s="237"/>
    </row>
    <row r="1282" spans="24:32" x14ac:dyDescent="0.3">
      <c r="X1282" s="237"/>
      <c r="Y1282" s="60"/>
      <c r="Z1282" s="235"/>
      <c r="AA1282" s="236"/>
      <c r="AB1282" s="237"/>
      <c r="AC1282" s="237"/>
      <c r="AD1282" s="237"/>
      <c r="AE1282" s="237"/>
      <c r="AF1282" s="237"/>
    </row>
    <row r="1283" spans="24:32" x14ac:dyDescent="0.3">
      <c r="X1283" s="237"/>
      <c r="Y1283" s="60"/>
      <c r="Z1283" s="235"/>
      <c r="AA1283" s="236"/>
      <c r="AB1283" s="237"/>
      <c r="AC1283" s="237"/>
      <c r="AD1283" s="237"/>
      <c r="AE1283" s="237"/>
      <c r="AF1283" s="237"/>
    </row>
    <row r="1284" spans="24:32" x14ac:dyDescent="0.3">
      <c r="X1284" s="237"/>
      <c r="Y1284" s="60"/>
      <c r="Z1284" s="235"/>
      <c r="AA1284" s="236"/>
      <c r="AB1284" s="237"/>
      <c r="AC1284" s="237"/>
      <c r="AD1284" s="237"/>
      <c r="AE1284" s="237"/>
      <c r="AF1284" s="237"/>
    </row>
    <row r="1285" spans="24:32" x14ac:dyDescent="0.3">
      <c r="X1285" s="237"/>
      <c r="Y1285" s="60"/>
      <c r="Z1285" s="235"/>
      <c r="AA1285" s="236"/>
      <c r="AB1285" s="237"/>
      <c r="AC1285" s="237"/>
      <c r="AD1285" s="237"/>
      <c r="AE1285" s="237"/>
      <c r="AF1285" s="237"/>
    </row>
    <row r="1286" spans="24:32" x14ac:dyDescent="0.3">
      <c r="X1286" s="237"/>
      <c r="Y1286" s="60"/>
      <c r="Z1286" s="235"/>
      <c r="AA1286" s="236"/>
      <c r="AB1286" s="237"/>
      <c r="AC1286" s="237"/>
      <c r="AD1286" s="237"/>
      <c r="AE1286" s="237"/>
      <c r="AF1286" s="237"/>
    </row>
    <row r="1287" spans="24:32" x14ac:dyDescent="0.3">
      <c r="X1287" s="237"/>
      <c r="Y1287" s="60"/>
      <c r="Z1287" s="235"/>
      <c r="AA1287" s="236"/>
      <c r="AB1287" s="237"/>
      <c r="AC1287" s="237"/>
      <c r="AD1287" s="237"/>
      <c r="AE1287" s="237"/>
      <c r="AF1287" s="237"/>
    </row>
    <row r="1288" spans="24:32" x14ac:dyDescent="0.3">
      <c r="X1288" s="237"/>
      <c r="Y1288" s="60"/>
      <c r="Z1288" s="235"/>
      <c r="AA1288" s="236"/>
      <c r="AB1288" s="237"/>
      <c r="AC1288" s="237"/>
      <c r="AD1288" s="237"/>
      <c r="AE1288" s="237"/>
      <c r="AF1288" s="237"/>
    </row>
    <row r="1289" spans="24:32" x14ac:dyDescent="0.3">
      <c r="X1289" s="237"/>
      <c r="Y1289" s="60"/>
      <c r="Z1289" s="235"/>
      <c r="AA1289" s="236"/>
      <c r="AB1289" s="237"/>
      <c r="AC1289" s="237"/>
      <c r="AD1289" s="237"/>
      <c r="AE1289" s="237"/>
      <c r="AF1289" s="237"/>
    </row>
    <row r="1290" spans="24:32" x14ac:dyDescent="0.3">
      <c r="X1290" s="237"/>
      <c r="Y1290" s="60"/>
      <c r="Z1290" s="235"/>
      <c r="AA1290" s="236"/>
      <c r="AB1290" s="237"/>
      <c r="AC1290" s="237"/>
      <c r="AD1290" s="237"/>
      <c r="AE1290" s="237"/>
      <c r="AF1290" s="237"/>
    </row>
    <row r="1291" spans="24:32" x14ac:dyDescent="0.3">
      <c r="X1291" s="237"/>
      <c r="Y1291" s="60"/>
      <c r="Z1291" s="235"/>
      <c r="AA1291" s="236"/>
      <c r="AB1291" s="237"/>
      <c r="AC1291" s="237"/>
      <c r="AD1291" s="237"/>
      <c r="AE1291" s="237"/>
      <c r="AF1291" s="237"/>
    </row>
    <row r="1292" spans="24:32" x14ac:dyDescent="0.3">
      <c r="X1292" s="237"/>
      <c r="Y1292" s="60"/>
      <c r="Z1292" s="235"/>
      <c r="AA1292" s="236"/>
      <c r="AB1292" s="237"/>
      <c r="AC1292" s="237"/>
      <c r="AD1292" s="237"/>
      <c r="AE1292" s="237"/>
      <c r="AF1292" s="237"/>
    </row>
    <row r="1293" spans="24:32" x14ac:dyDescent="0.3">
      <c r="X1293" s="237"/>
      <c r="Y1293" s="60"/>
      <c r="Z1293" s="235"/>
      <c r="AA1293" s="236"/>
      <c r="AB1293" s="237"/>
      <c r="AC1293" s="237"/>
      <c r="AD1293" s="237"/>
      <c r="AE1293" s="237"/>
      <c r="AF1293" s="237"/>
    </row>
    <row r="1294" spans="24:32" x14ac:dyDescent="0.3">
      <c r="X1294" s="237"/>
      <c r="Y1294" s="60"/>
      <c r="Z1294" s="235"/>
      <c r="AA1294" s="236"/>
      <c r="AB1294" s="237"/>
      <c r="AC1294" s="237"/>
      <c r="AD1294" s="237"/>
      <c r="AE1294" s="237"/>
      <c r="AF1294" s="237"/>
    </row>
    <row r="1295" spans="24:32" x14ac:dyDescent="0.3">
      <c r="X1295" s="237"/>
      <c r="Y1295" s="60"/>
      <c r="Z1295" s="235"/>
      <c r="AA1295" s="236"/>
      <c r="AB1295" s="237"/>
      <c r="AC1295" s="237"/>
      <c r="AD1295" s="237"/>
      <c r="AE1295" s="237"/>
      <c r="AF1295" s="237"/>
    </row>
    <row r="1296" spans="24:32" x14ac:dyDescent="0.3">
      <c r="X1296" s="237"/>
      <c r="Y1296" s="60"/>
      <c r="Z1296" s="235"/>
      <c r="AA1296" s="236"/>
      <c r="AB1296" s="237"/>
      <c r="AC1296" s="237"/>
      <c r="AD1296" s="237"/>
      <c r="AE1296" s="237"/>
      <c r="AF1296" s="237"/>
    </row>
    <row r="1297" spans="24:32" x14ac:dyDescent="0.3">
      <c r="X1297" s="237"/>
      <c r="Y1297" s="60"/>
      <c r="Z1297" s="235"/>
      <c r="AA1297" s="236"/>
      <c r="AB1297" s="237"/>
      <c r="AC1297" s="237"/>
      <c r="AD1297" s="237"/>
      <c r="AE1297" s="237"/>
      <c r="AF1297" s="237"/>
    </row>
    <row r="1298" spans="24:32" x14ac:dyDescent="0.3">
      <c r="X1298" s="237"/>
      <c r="Y1298" s="60"/>
      <c r="Z1298" s="235"/>
      <c r="AA1298" s="236"/>
      <c r="AB1298" s="237"/>
      <c r="AC1298" s="237"/>
      <c r="AD1298" s="237"/>
      <c r="AE1298" s="237"/>
      <c r="AF1298" s="237"/>
    </row>
    <row r="1299" spans="24:32" x14ac:dyDescent="0.3">
      <c r="X1299" s="237"/>
      <c r="Y1299" s="60"/>
      <c r="Z1299" s="235"/>
      <c r="AA1299" s="236"/>
      <c r="AB1299" s="237"/>
      <c r="AC1299" s="237"/>
      <c r="AD1299" s="237"/>
      <c r="AE1299" s="237"/>
      <c r="AF1299" s="237"/>
    </row>
    <row r="1300" spans="24:32" x14ac:dyDescent="0.3">
      <c r="X1300" s="237"/>
      <c r="Y1300" s="60"/>
      <c r="Z1300" s="235"/>
      <c r="AA1300" s="236"/>
      <c r="AB1300" s="237"/>
      <c r="AC1300" s="237"/>
      <c r="AD1300" s="237"/>
      <c r="AE1300" s="237"/>
      <c r="AF1300" s="237"/>
    </row>
    <row r="1301" spans="24:32" x14ac:dyDescent="0.3">
      <c r="X1301" s="237"/>
      <c r="Y1301" s="60"/>
      <c r="Z1301" s="235"/>
      <c r="AA1301" s="236"/>
      <c r="AB1301" s="237"/>
      <c r="AC1301" s="237"/>
      <c r="AD1301" s="237"/>
      <c r="AE1301" s="237"/>
      <c r="AF1301" s="237"/>
    </row>
    <row r="1302" spans="24:32" x14ac:dyDescent="0.3">
      <c r="X1302" s="237"/>
      <c r="Y1302" s="60"/>
      <c r="Z1302" s="235"/>
      <c r="AA1302" s="236"/>
      <c r="AB1302" s="237"/>
      <c r="AC1302" s="237"/>
      <c r="AD1302" s="237"/>
      <c r="AE1302" s="237"/>
      <c r="AF1302" s="237"/>
    </row>
    <row r="1303" spans="24:32" x14ac:dyDescent="0.3">
      <c r="X1303" s="237"/>
      <c r="Y1303" s="60"/>
      <c r="Z1303" s="235"/>
      <c r="AA1303" s="236"/>
      <c r="AB1303" s="237"/>
      <c r="AC1303" s="237"/>
      <c r="AD1303" s="237"/>
      <c r="AE1303" s="237"/>
      <c r="AF1303" s="237"/>
    </row>
    <row r="1304" spans="24:32" x14ac:dyDescent="0.3">
      <c r="X1304" s="237"/>
      <c r="Y1304" s="60"/>
      <c r="Z1304" s="235"/>
      <c r="AA1304" s="236"/>
      <c r="AB1304" s="237"/>
      <c r="AC1304" s="237"/>
      <c r="AD1304" s="237"/>
      <c r="AE1304" s="237"/>
      <c r="AF1304" s="237"/>
    </row>
    <row r="1305" spans="24:32" x14ac:dyDescent="0.3">
      <c r="X1305" s="237"/>
      <c r="Y1305" s="60"/>
      <c r="Z1305" s="235"/>
      <c r="AA1305" s="236"/>
      <c r="AB1305" s="237"/>
      <c r="AC1305" s="237"/>
      <c r="AD1305" s="237"/>
      <c r="AE1305" s="237"/>
      <c r="AF1305" s="237"/>
    </row>
    <row r="1306" spans="24:32" x14ac:dyDescent="0.3">
      <c r="X1306" s="237"/>
      <c r="Y1306" s="60"/>
      <c r="Z1306" s="235"/>
      <c r="AA1306" s="236"/>
      <c r="AB1306" s="237"/>
      <c r="AC1306" s="237"/>
      <c r="AD1306" s="237"/>
      <c r="AE1306" s="237"/>
      <c r="AF1306" s="237"/>
    </row>
    <row r="1307" spans="24:32" x14ac:dyDescent="0.3">
      <c r="X1307" s="237"/>
      <c r="Y1307" s="60"/>
      <c r="Z1307" s="235"/>
      <c r="AA1307" s="236"/>
      <c r="AB1307" s="237"/>
      <c r="AC1307" s="237"/>
      <c r="AD1307" s="237"/>
      <c r="AE1307" s="237"/>
      <c r="AF1307" s="237"/>
    </row>
    <row r="1308" spans="24:32" x14ac:dyDescent="0.3">
      <c r="X1308" s="237"/>
      <c r="Y1308" s="60"/>
      <c r="Z1308" s="235"/>
      <c r="AA1308" s="236"/>
      <c r="AB1308" s="237"/>
      <c r="AC1308" s="237"/>
      <c r="AD1308" s="237"/>
      <c r="AE1308" s="237"/>
      <c r="AF1308" s="237"/>
    </row>
    <row r="1309" spans="24:32" x14ac:dyDescent="0.3">
      <c r="X1309" s="237"/>
      <c r="Y1309" s="60"/>
      <c r="Z1309" s="235"/>
      <c r="AA1309" s="236"/>
      <c r="AB1309" s="237"/>
      <c r="AC1309" s="237"/>
      <c r="AD1309" s="237"/>
      <c r="AE1309" s="237"/>
      <c r="AF1309" s="237"/>
    </row>
    <row r="1310" spans="24:32" x14ac:dyDescent="0.3">
      <c r="X1310" s="237"/>
      <c r="Y1310" s="60"/>
      <c r="Z1310" s="235"/>
      <c r="AA1310" s="236"/>
      <c r="AB1310" s="237"/>
      <c r="AC1310" s="237"/>
      <c r="AD1310" s="237"/>
      <c r="AE1310" s="237"/>
      <c r="AF1310" s="237"/>
    </row>
    <row r="1311" spans="24:32" x14ac:dyDescent="0.3">
      <c r="X1311" s="237"/>
      <c r="Y1311" s="60"/>
      <c r="Z1311" s="235"/>
      <c r="AA1311" s="236"/>
      <c r="AB1311" s="237"/>
      <c r="AC1311" s="237"/>
      <c r="AD1311" s="237"/>
      <c r="AE1311" s="237"/>
      <c r="AF1311" s="237"/>
    </row>
    <row r="1312" spans="24:32" x14ac:dyDescent="0.3">
      <c r="X1312" s="237"/>
      <c r="Y1312" s="60"/>
      <c r="Z1312" s="235"/>
      <c r="AA1312" s="236"/>
      <c r="AB1312" s="237"/>
      <c r="AC1312" s="237"/>
      <c r="AD1312" s="237"/>
      <c r="AE1312" s="237"/>
      <c r="AF1312" s="237"/>
    </row>
    <row r="1313" spans="24:32" x14ac:dyDescent="0.3">
      <c r="X1313" s="237"/>
      <c r="Y1313" s="60"/>
      <c r="Z1313" s="235"/>
      <c r="AA1313" s="236"/>
      <c r="AB1313" s="237"/>
      <c r="AC1313" s="237"/>
      <c r="AD1313" s="237"/>
      <c r="AE1313" s="237"/>
      <c r="AF1313" s="237"/>
    </row>
    <row r="1314" spans="24:32" x14ac:dyDescent="0.3">
      <c r="X1314" s="237"/>
      <c r="Y1314" s="60"/>
      <c r="Z1314" s="235"/>
      <c r="AA1314" s="236"/>
      <c r="AB1314" s="237"/>
      <c r="AC1314" s="237"/>
      <c r="AD1314" s="237"/>
      <c r="AE1314" s="237"/>
      <c r="AF1314" s="237"/>
    </row>
    <row r="1315" spans="24:32" x14ac:dyDescent="0.3">
      <c r="X1315" s="237"/>
      <c r="Y1315" s="60"/>
      <c r="Z1315" s="235"/>
      <c r="AA1315" s="236"/>
      <c r="AB1315" s="237"/>
      <c r="AC1315" s="237"/>
      <c r="AD1315" s="237"/>
      <c r="AE1315" s="237"/>
      <c r="AF1315" s="237"/>
    </row>
    <row r="1316" spans="24:32" x14ac:dyDescent="0.3">
      <c r="X1316" s="237"/>
      <c r="Y1316" s="60"/>
      <c r="Z1316" s="235"/>
      <c r="AA1316" s="236"/>
      <c r="AB1316" s="237"/>
      <c r="AC1316" s="237"/>
      <c r="AD1316" s="237"/>
      <c r="AE1316" s="237"/>
      <c r="AF1316" s="237"/>
    </row>
    <row r="1317" spans="24:32" x14ac:dyDescent="0.3">
      <c r="X1317" s="237"/>
      <c r="Y1317" s="60"/>
      <c r="Z1317" s="235"/>
      <c r="AA1317" s="236"/>
      <c r="AB1317" s="237"/>
      <c r="AC1317" s="237"/>
      <c r="AD1317" s="237"/>
      <c r="AE1317" s="237"/>
      <c r="AF1317" s="237"/>
    </row>
    <row r="1318" spans="24:32" x14ac:dyDescent="0.3">
      <c r="X1318" s="237"/>
      <c r="Y1318" s="60"/>
      <c r="Z1318" s="235"/>
      <c r="AA1318" s="236"/>
      <c r="AB1318" s="237"/>
      <c r="AC1318" s="237"/>
      <c r="AD1318" s="237"/>
      <c r="AE1318" s="237"/>
      <c r="AF1318" s="237"/>
    </row>
    <row r="1319" spans="24:32" x14ac:dyDescent="0.3">
      <c r="X1319" s="237"/>
      <c r="Y1319" s="60"/>
      <c r="Z1319" s="235"/>
      <c r="AA1319" s="236"/>
      <c r="AB1319" s="237"/>
      <c r="AC1319" s="237"/>
      <c r="AD1319" s="237"/>
      <c r="AE1319" s="237"/>
      <c r="AF1319" s="237"/>
    </row>
    <row r="1320" spans="24:32" x14ac:dyDescent="0.3">
      <c r="X1320" s="237"/>
      <c r="Y1320" s="60"/>
      <c r="Z1320" s="235"/>
      <c r="AA1320" s="236"/>
      <c r="AB1320" s="237"/>
      <c r="AC1320" s="237"/>
      <c r="AD1320" s="237"/>
      <c r="AE1320" s="237"/>
      <c r="AF1320" s="237"/>
    </row>
    <row r="1321" spans="24:32" x14ac:dyDescent="0.3">
      <c r="X1321" s="237"/>
      <c r="Y1321" s="60"/>
      <c r="Z1321" s="235"/>
      <c r="AA1321" s="236"/>
      <c r="AB1321" s="237"/>
      <c r="AC1321" s="237"/>
      <c r="AD1321" s="237"/>
      <c r="AE1321" s="237"/>
      <c r="AF1321" s="237"/>
    </row>
    <row r="1322" spans="24:32" x14ac:dyDescent="0.3">
      <c r="X1322" s="237"/>
      <c r="Y1322" s="60"/>
      <c r="Z1322" s="235"/>
      <c r="AA1322" s="236"/>
      <c r="AB1322" s="237"/>
      <c r="AC1322" s="237"/>
      <c r="AD1322" s="237"/>
      <c r="AE1322" s="237"/>
      <c r="AF1322" s="237"/>
    </row>
    <row r="1323" spans="24:32" x14ac:dyDescent="0.3">
      <c r="X1323" s="237"/>
      <c r="Y1323" s="60"/>
      <c r="Z1323" s="235"/>
      <c r="AA1323" s="236"/>
      <c r="AB1323" s="237"/>
      <c r="AC1323" s="237"/>
      <c r="AD1323" s="237"/>
      <c r="AE1323" s="237"/>
      <c r="AF1323" s="237"/>
    </row>
    <row r="1324" spans="24:32" x14ac:dyDescent="0.3">
      <c r="X1324" s="237"/>
      <c r="Y1324" s="60"/>
      <c r="Z1324" s="235"/>
      <c r="AA1324" s="236"/>
      <c r="AB1324" s="237"/>
      <c r="AC1324" s="237"/>
      <c r="AD1324" s="237"/>
      <c r="AE1324" s="237"/>
      <c r="AF1324" s="237"/>
    </row>
    <row r="1325" spans="24:32" x14ac:dyDescent="0.3">
      <c r="X1325" s="237"/>
      <c r="Y1325" s="60"/>
      <c r="Z1325" s="235"/>
      <c r="AA1325" s="236"/>
      <c r="AB1325" s="237"/>
      <c r="AC1325" s="237"/>
      <c r="AD1325" s="237"/>
      <c r="AE1325" s="237"/>
      <c r="AF1325" s="237"/>
    </row>
    <row r="1326" spans="24:32" x14ac:dyDescent="0.3">
      <c r="X1326" s="237"/>
      <c r="Y1326" s="60"/>
      <c r="Z1326" s="235"/>
      <c r="AA1326" s="236"/>
      <c r="AB1326" s="237"/>
      <c r="AC1326" s="237"/>
      <c r="AD1326" s="237"/>
      <c r="AE1326" s="237"/>
      <c r="AF1326" s="237"/>
    </row>
    <row r="1327" spans="24:32" x14ac:dyDescent="0.3">
      <c r="X1327" s="237"/>
      <c r="Y1327" s="60"/>
      <c r="Z1327" s="235"/>
      <c r="AA1327" s="236"/>
      <c r="AB1327" s="237"/>
      <c r="AC1327" s="237"/>
      <c r="AD1327" s="237"/>
      <c r="AE1327" s="237"/>
      <c r="AF1327" s="237"/>
    </row>
    <row r="1328" spans="24:32" x14ac:dyDescent="0.3">
      <c r="X1328" s="237"/>
      <c r="Y1328" s="60"/>
      <c r="Z1328" s="235"/>
      <c r="AA1328" s="236"/>
      <c r="AB1328" s="237"/>
      <c r="AC1328" s="237"/>
      <c r="AD1328" s="237"/>
      <c r="AE1328" s="237"/>
      <c r="AF1328" s="237"/>
    </row>
    <row r="1329" spans="24:32" x14ac:dyDescent="0.3">
      <c r="X1329" s="237"/>
      <c r="Y1329" s="60"/>
      <c r="Z1329" s="235"/>
      <c r="AA1329" s="236"/>
      <c r="AB1329" s="237"/>
      <c r="AC1329" s="237"/>
      <c r="AD1329" s="237"/>
      <c r="AE1329" s="237"/>
      <c r="AF1329" s="237"/>
    </row>
    <row r="1330" spans="24:32" x14ac:dyDescent="0.3">
      <c r="X1330" s="237"/>
      <c r="Y1330" s="60"/>
      <c r="Z1330" s="235"/>
      <c r="AA1330" s="236"/>
      <c r="AB1330" s="237"/>
      <c r="AC1330" s="237"/>
      <c r="AD1330" s="237"/>
      <c r="AE1330" s="237"/>
      <c r="AF1330" s="237"/>
    </row>
    <row r="1331" spans="24:32" x14ac:dyDescent="0.3">
      <c r="X1331" s="237"/>
      <c r="Y1331" s="60"/>
      <c r="Z1331" s="235"/>
      <c r="AA1331" s="236"/>
      <c r="AB1331" s="237"/>
      <c r="AC1331" s="237"/>
      <c r="AD1331" s="237"/>
      <c r="AE1331" s="237"/>
      <c r="AF1331" s="237"/>
    </row>
    <row r="1332" spans="24:32" x14ac:dyDescent="0.3">
      <c r="X1332" s="237"/>
      <c r="Y1332" s="60"/>
      <c r="Z1332" s="235"/>
      <c r="AA1332" s="236"/>
      <c r="AB1332" s="237"/>
      <c r="AC1332" s="237"/>
      <c r="AD1332" s="237"/>
      <c r="AE1332" s="237"/>
      <c r="AF1332" s="237"/>
    </row>
    <row r="1333" spans="24:32" x14ac:dyDescent="0.3">
      <c r="X1333" s="237"/>
      <c r="Y1333" s="60"/>
      <c r="Z1333" s="235"/>
      <c r="AA1333" s="236"/>
      <c r="AB1333" s="237"/>
      <c r="AC1333" s="237"/>
      <c r="AD1333" s="237"/>
      <c r="AE1333" s="237"/>
      <c r="AF1333" s="237"/>
    </row>
    <row r="1334" spans="24:32" x14ac:dyDescent="0.3">
      <c r="X1334" s="237"/>
      <c r="Y1334" s="60"/>
      <c r="Z1334" s="235"/>
      <c r="AA1334" s="236"/>
      <c r="AB1334" s="237"/>
      <c r="AC1334" s="237"/>
      <c r="AD1334" s="237"/>
      <c r="AE1334" s="237"/>
      <c r="AF1334" s="237"/>
    </row>
    <row r="1335" spans="24:32" x14ac:dyDescent="0.3">
      <c r="X1335" s="237"/>
      <c r="Y1335" s="60"/>
      <c r="Z1335" s="235"/>
      <c r="AA1335" s="236"/>
      <c r="AB1335" s="237"/>
      <c r="AC1335" s="237"/>
      <c r="AD1335" s="237"/>
      <c r="AE1335" s="237"/>
      <c r="AF1335" s="237"/>
    </row>
    <row r="1336" spans="24:32" x14ac:dyDescent="0.3">
      <c r="X1336" s="237"/>
      <c r="Y1336" s="60"/>
      <c r="Z1336" s="235"/>
      <c r="AA1336" s="236"/>
      <c r="AB1336" s="237"/>
      <c r="AC1336" s="237"/>
      <c r="AD1336" s="237"/>
      <c r="AE1336" s="237"/>
      <c r="AF1336" s="237"/>
    </row>
    <row r="1337" spans="24:32" x14ac:dyDescent="0.3">
      <c r="X1337" s="237"/>
      <c r="Y1337" s="60"/>
      <c r="Z1337" s="235"/>
      <c r="AA1337" s="236"/>
      <c r="AB1337" s="237"/>
      <c r="AC1337" s="237"/>
      <c r="AD1337" s="237"/>
      <c r="AE1337" s="237"/>
      <c r="AF1337" s="237"/>
    </row>
    <row r="1338" spans="24:32" x14ac:dyDescent="0.3">
      <c r="X1338" s="237"/>
      <c r="Y1338" s="60"/>
      <c r="Z1338" s="235"/>
      <c r="AA1338" s="236"/>
      <c r="AB1338" s="237"/>
      <c r="AC1338" s="237"/>
      <c r="AD1338" s="237"/>
      <c r="AE1338" s="237"/>
      <c r="AF1338" s="237"/>
    </row>
    <row r="1339" spans="24:32" x14ac:dyDescent="0.3">
      <c r="X1339" s="237"/>
      <c r="Y1339" s="60"/>
      <c r="Z1339" s="235"/>
      <c r="AA1339" s="236"/>
      <c r="AB1339" s="237"/>
      <c r="AC1339" s="237"/>
      <c r="AD1339" s="237"/>
      <c r="AE1339" s="237"/>
      <c r="AF1339" s="237"/>
    </row>
    <row r="1340" spans="24:32" x14ac:dyDescent="0.3">
      <c r="X1340" s="237"/>
      <c r="Y1340" s="60"/>
      <c r="Z1340" s="235"/>
      <c r="AA1340" s="236"/>
      <c r="AB1340" s="237"/>
      <c r="AC1340" s="237"/>
      <c r="AD1340" s="237"/>
      <c r="AE1340" s="237"/>
      <c r="AF1340" s="237"/>
    </row>
    <row r="1341" spans="24:32" x14ac:dyDescent="0.3">
      <c r="X1341" s="237"/>
      <c r="Y1341" s="60"/>
      <c r="Z1341" s="235"/>
      <c r="AA1341" s="236"/>
      <c r="AB1341" s="237"/>
      <c r="AC1341" s="237"/>
      <c r="AD1341" s="237"/>
      <c r="AE1341" s="237"/>
      <c r="AF1341" s="237"/>
    </row>
    <row r="1342" spans="24:32" x14ac:dyDescent="0.3">
      <c r="X1342" s="237"/>
      <c r="Y1342" s="60"/>
      <c r="Z1342" s="235"/>
      <c r="AA1342" s="236"/>
      <c r="AB1342" s="237"/>
      <c r="AC1342" s="237"/>
      <c r="AD1342" s="237"/>
      <c r="AE1342" s="237"/>
      <c r="AF1342" s="237"/>
    </row>
    <row r="1343" spans="24:32" x14ac:dyDescent="0.3">
      <c r="X1343" s="237"/>
      <c r="Y1343" s="60"/>
      <c r="Z1343" s="235"/>
      <c r="AA1343" s="236"/>
      <c r="AB1343" s="237"/>
      <c r="AC1343" s="237"/>
      <c r="AD1343" s="237"/>
      <c r="AE1343" s="237"/>
      <c r="AF1343" s="237"/>
    </row>
    <row r="1344" spans="24:32" x14ac:dyDescent="0.3">
      <c r="X1344" s="237"/>
      <c r="Y1344" s="60"/>
      <c r="Z1344" s="235"/>
      <c r="AA1344" s="236"/>
      <c r="AB1344" s="237"/>
      <c r="AC1344" s="237"/>
      <c r="AD1344" s="237"/>
      <c r="AE1344" s="237"/>
      <c r="AF1344" s="237"/>
    </row>
    <row r="1345" spans="24:32" x14ac:dyDescent="0.3">
      <c r="X1345" s="237"/>
      <c r="Y1345" s="60"/>
      <c r="Z1345" s="235"/>
      <c r="AA1345" s="236"/>
      <c r="AB1345" s="237"/>
      <c r="AC1345" s="237"/>
      <c r="AD1345" s="237"/>
      <c r="AE1345" s="237"/>
      <c r="AF1345" s="237"/>
    </row>
    <row r="1346" spans="24:32" x14ac:dyDescent="0.3">
      <c r="X1346" s="237"/>
      <c r="Y1346" s="60"/>
      <c r="Z1346" s="235"/>
      <c r="AA1346" s="236"/>
      <c r="AB1346" s="237"/>
      <c r="AC1346" s="237"/>
      <c r="AD1346" s="237"/>
      <c r="AE1346" s="237"/>
      <c r="AF1346" s="237"/>
    </row>
    <row r="1347" spans="24:32" x14ac:dyDescent="0.3">
      <c r="X1347" s="237"/>
      <c r="Y1347" s="60"/>
      <c r="Z1347" s="235"/>
      <c r="AA1347" s="236"/>
      <c r="AB1347" s="237"/>
      <c r="AC1347" s="237"/>
      <c r="AD1347" s="237"/>
      <c r="AE1347" s="237"/>
      <c r="AF1347" s="237"/>
    </row>
    <row r="1348" spans="24:32" x14ac:dyDescent="0.3">
      <c r="X1348" s="237"/>
      <c r="Y1348" s="60"/>
      <c r="Z1348" s="235"/>
      <c r="AA1348" s="236"/>
      <c r="AB1348" s="237"/>
      <c r="AC1348" s="237"/>
      <c r="AD1348" s="237"/>
      <c r="AE1348" s="237"/>
      <c r="AF1348" s="237"/>
    </row>
    <row r="1349" spans="24:32" x14ac:dyDescent="0.3">
      <c r="X1349" s="237"/>
      <c r="Y1349" s="60"/>
      <c r="Z1349" s="235"/>
      <c r="AA1349" s="236"/>
      <c r="AB1349" s="237"/>
      <c r="AC1349" s="237"/>
      <c r="AD1349" s="237"/>
      <c r="AE1349" s="237"/>
      <c r="AF1349" s="237"/>
    </row>
    <row r="1350" spans="24:32" x14ac:dyDescent="0.3">
      <c r="X1350" s="237"/>
      <c r="Y1350" s="60"/>
      <c r="Z1350" s="235"/>
      <c r="AA1350" s="236"/>
      <c r="AB1350" s="237"/>
      <c r="AC1350" s="237"/>
      <c r="AD1350" s="237"/>
      <c r="AE1350" s="237"/>
      <c r="AF1350" s="237"/>
    </row>
    <row r="1351" spans="24:32" x14ac:dyDescent="0.3">
      <c r="X1351" s="237"/>
      <c r="Y1351" s="60"/>
      <c r="Z1351" s="235"/>
      <c r="AA1351" s="236"/>
      <c r="AB1351" s="237"/>
      <c r="AC1351" s="237"/>
      <c r="AD1351" s="237"/>
      <c r="AE1351" s="237"/>
      <c r="AF1351" s="237"/>
    </row>
    <row r="1352" spans="24:32" x14ac:dyDescent="0.3">
      <c r="X1352" s="237"/>
      <c r="Y1352" s="60"/>
      <c r="Z1352" s="235"/>
      <c r="AA1352" s="236"/>
      <c r="AB1352" s="237"/>
      <c r="AC1352" s="237"/>
      <c r="AD1352" s="237"/>
      <c r="AE1352" s="237"/>
      <c r="AF1352" s="237"/>
    </row>
    <row r="1353" spans="24:32" x14ac:dyDescent="0.3">
      <c r="X1353" s="237"/>
      <c r="Y1353" s="60"/>
      <c r="Z1353" s="235"/>
      <c r="AA1353" s="236"/>
      <c r="AB1353" s="237"/>
      <c r="AC1353" s="237"/>
      <c r="AD1353" s="237"/>
      <c r="AE1353" s="237"/>
      <c r="AF1353" s="237"/>
    </row>
    <row r="1354" spans="24:32" x14ac:dyDescent="0.3">
      <c r="X1354" s="237"/>
      <c r="Y1354" s="60"/>
      <c r="Z1354" s="235"/>
      <c r="AA1354" s="236"/>
      <c r="AB1354" s="237"/>
      <c r="AC1354" s="237"/>
      <c r="AD1354" s="237"/>
      <c r="AE1354" s="237"/>
      <c r="AF1354" s="237"/>
    </row>
    <row r="1355" spans="24:32" x14ac:dyDescent="0.3">
      <c r="X1355" s="237"/>
      <c r="Y1355" s="60"/>
      <c r="Z1355" s="235"/>
      <c r="AA1355" s="236"/>
      <c r="AB1355" s="237"/>
      <c r="AC1355" s="237"/>
      <c r="AD1355" s="237"/>
      <c r="AE1355" s="237"/>
      <c r="AF1355" s="237"/>
    </row>
    <row r="1356" spans="24:32" x14ac:dyDescent="0.3">
      <c r="X1356" s="237"/>
      <c r="Y1356" s="60"/>
      <c r="Z1356" s="235"/>
      <c r="AA1356" s="236"/>
      <c r="AB1356" s="237"/>
      <c r="AC1356" s="237"/>
      <c r="AD1356" s="237"/>
      <c r="AE1356" s="237"/>
      <c r="AF1356" s="237"/>
    </row>
    <row r="1357" spans="24:32" x14ac:dyDescent="0.3">
      <c r="X1357" s="237"/>
      <c r="Y1357" s="60"/>
      <c r="Z1357" s="235"/>
      <c r="AA1357" s="236"/>
      <c r="AB1357" s="237"/>
      <c r="AC1357" s="237"/>
      <c r="AD1357" s="237"/>
      <c r="AE1357" s="237"/>
      <c r="AF1357" s="237"/>
    </row>
    <row r="1358" spans="24:32" x14ac:dyDescent="0.3">
      <c r="X1358" s="237"/>
      <c r="Y1358" s="60"/>
      <c r="Z1358" s="235"/>
      <c r="AA1358" s="236"/>
      <c r="AB1358" s="237"/>
      <c r="AC1358" s="237"/>
      <c r="AD1358" s="237"/>
      <c r="AE1358" s="237"/>
      <c r="AF1358" s="237"/>
    </row>
    <row r="1359" spans="24:32" x14ac:dyDescent="0.3">
      <c r="X1359" s="237"/>
      <c r="Y1359" s="60"/>
      <c r="Z1359" s="235"/>
      <c r="AA1359" s="236"/>
      <c r="AB1359" s="237"/>
      <c r="AC1359" s="237"/>
      <c r="AD1359" s="237"/>
      <c r="AE1359" s="237"/>
      <c r="AF1359" s="237"/>
    </row>
    <row r="1360" spans="24:32" x14ac:dyDescent="0.3">
      <c r="X1360" s="237"/>
      <c r="Y1360" s="60"/>
      <c r="Z1360" s="235"/>
      <c r="AA1360" s="236"/>
      <c r="AB1360" s="237"/>
      <c r="AC1360" s="237"/>
      <c r="AD1360" s="237"/>
      <c r="AE1360" s="237"/>
      <c r="AF1360" s="237"/>
    </row>
    <row r="1361" spans="24:32" x14ac:dyDescent="0.3">
      <c r="X1361" s="237"/>
      <c r="Y1361" s="60"/>
      <c r="Z1361" s="235"/>
      <c r="AA1361" s="236"/>
      <c r="AB1361" s="237"/>
      <c r="AC1361" s="237"/>
      <c r="AD1361" s="237"/>
      <c r="AE1361" s="237"/>
      <c r="AF1361" s="237"/>
    </row>
    <row r="1362" spans="24:32" x14ac:dyDescent="0.3">
      <c r="X1362" s="237"/>
      <c r="Y1362" s="60"/>
      <c r="Z1362" s="235"/>
      <c r="AA1362" s="236"/>
      <c r="AB1362" s="237"/>
      <c r="AC1362" s="237"/>
      <c r="AD1362" s="237"/>
      <c r="AE1362" s="237"/>
      <c r="AF1362" s="237"/>
    </row>
    <row r="1363" spans="24:32" x14ac:dyDescent="0.3">
      <c r="X1363" s="237"/>
      <c r="Y1363" s="60"/>
      <c r="Z1363" s="235"/>
      <c r="AA1363" s="236"/>
      <c r="AB1363" s="237"/>
      <c r="AC1363" s="237"/>
      <c r="AD1363" s="237"/>
      <c r="AE1363" s="237"/>
      <c r="AF1363" s="237"/>
    </row>
    <row r="1364" spans="24:32" x14ac:dyDescent="0.3">
      <c r="X1364" s="237"/>
      <c r="Y1364" s="60"/>
      <c r="Z1364" s="235"/>
      <c r="AA1364" s="236"/>
      <c r="AB1364" s="237"/>
      <c r="AC1364" s="237"/>
      <c r="AD1364" s="237"/>
      <c r="AE1364" s="237"/>
      <c r="AF1364" s="237"/>
    </row>
    <row r="1365" spans="24:32" x14ac:dyDescent="0.3">
      <c r="X1365" s="237"/>
      <c r="Y1365" s="60"/>
      <c r="Z1365" s="235"/>
      <c r="AA1365" s="236"/>
      <c r="AB1365" s="237"/>
      <c r="AC1365" s="237"/>
      <c r="AD1365" s="237"/>
      <c r="AE1365" s="237"/>
      <c r="AF1365" s="237"/>
    </row>
    <row r="1366" spans="24:32" x14ac:dyDescent="0.3">
      <c r="X1366" s="237"/>
      <c r="Y1366" s="60"/>
      <c r="Z1366" s="235"/>
      <c r="AA1366" s="236"/>
      <c r="AB1366" s="237"/>
      <c r="AC1366" s="237"/>
      <c r="AD1366" s="237"/>
      <c r="AE1366" s="237"/>
      <c r="AF1366" s="237"/>
    </row>
    <row r="1367" spans="24:32" x14ac:dyDescent="0.3">
      <c r="X1367" s="237"/>
      <c r="Y1367" s="60"/>
      <c r="Z1367" s="235"/>
      <c r="AA1367" s="236"/>
      <c r="AB1367" s="237"/>
      <c r="AC1367" s="237"/>
      <c r="AD1367" s="237"/>
      <c r="AE1367" s="237"/>
      <c r="AF1367" s="237"/>
    </row>
    <row r="1368" spans="24:32" x14ac:dyDescent="0.3">
      <c r="X1368" s="237"/>
      <c r="Y1368" s="60"/>
      <c r="Z1368" s="235"/>
      <c r="AA1368" s="236"/>
      <c r="AB1368" s="237"/>
      <c r="AC1368" s="237"/>
      <c r="AD1368" s="237"/>
      <c r="AE1368" s="237"/>
      <c r="AF1368" s="237"/>
    </row>
    <row r="1369" spans="24:32" x14ac:dyDescent="0.3">
      <c r="X1369" s="237"/>
      <c r="Y1369" s="60"/>
      <c r="Z1369" s="235"/>
      <c r="AA1369" s="236"/>
      <c r="AB1369" s="237"/>
      <c r="AC1369" s="237"/>
      <c r="AD1369" s="237"/>
      <c r="AE1369" s="237"/>
      <c r="AF1369" s="237"/>
    </row>
    <row r="1370" spans="24:32" x14ac:dyDescent="0.3">
      <c r="X1370" s="237"/>
      <c r="Y1370" s="60"/>
      <c r="Z1370" s="235"/>
      <c r="AA1370" s="236"/>
      <c r="AB1370" s="237"/>
      <c r="AC1370" s="237"/>
      <c r="AD1370" s="237"/>
      <c r="AE1370" s="237"/>
      <c r="AF1370" s="237"/>
    </row>
    <row r="1371" spans="24:32" x14ac:dyDescent="0.3">
      <c r="X1371" s="237"/>
      <c r="Y1371" s="60"/>
      <c r="Z1371" s="235"/>
      <c r="AA1371" s="236"/>
      <c r="AB1371" s="237"/>
      <c r="AC1371" s="237"/>
      <c r="AD1371" s="237"/>
      <c r="AE1371" s="237"/>
      <c r="AF1371" s="237"/>
    </row>
    <row r="1372" spans="24:32" x14ac:dyDescent="0.3">
      <c r="X1372" s="237"/>
      <c r="Y1372" s="60"/>
      <c r="Z1372" s="235"/>
      <c r="AA1372" s="236"/>
      <c r="AB1372" s="237"/>
      <c r="AC1372" s="237"/>
      <c r="AD1372" s="237"/>
      <c r="AE1372" s="237"/>
      <c r="AF1372" s="237"/>
    </row>
    <row r="1373" spans="24:32" x14ac:dyDescent="0.3">
      <c r="X1373" s="237"/>
      <c r="Y1373" s="60"/>
      <c r="Z1373" s="235"/>
      <c r="AA1373" s="236"/>
      <c r="AB1373" s="237"/>
      <c r="AC1373" s="237"/>
      <c r="AD1373" s="237"/>
      <c r="AE1373" s="237"/>
      <c r="AF1373" s="237"/>
    </row>
    <row r="1374" spans="24:32" x14ac:dyDescent="0.3">
      <c r="X1374" s="237"/>
      <c r="Y1374" s="60"/>
      <c r="Z1374" s="235"/>
      <c r="AA1374" s="236"/>
      <c r="AB1374" s="237"/>
      <c r="AC1374" s="237"/>
      <c r="AD1374" s="237"/>
      <c r="AE1374" s="237"/>
      <c r="AF1374" s="237"/>
    </row>
    <row r="1375" spans="24:32" x14ac:dyDescent="0.3">
      <c r="X1375" s="237"/>
      <c r="Y1375" s="60"/>
      <c r="Z1375" s="235"/>
      <c r="AA1375" s="236"/>
      <c r="AB1375" s="237"/>
      <c r="AC1375" s="237"/>
      <c r="AD1375" s="237"/>
      <c r="AE1375" s="237"/>
      <c r="AF1375" s="237"/>
    </row>
    <row r="1376" spans="24:32" x14ac:dyDescent="0.3">
      <c r="X1376" s="237"/>
      <c r="Y1376" s="60"/>
      <c r="Z1376" s="235"/>
      <c r="AA1376" s="236"/>
      <c r="AB1376" s="237"/>
      <c r="AC1376" s="237"/>
      <c r="AD1376" s="237"/>
      <c r="AE1376" s="237"/>
      <c r="AF1376" s="237"/>
    </row>
    <row r="1377" spans="24:32" x14ac:dyDescent="0.3">
      <c r="X1377" s="237"/>
      <c r="Y1377" s="60"/>
      <c r="Z1377" s="235"/>
      <c r="AA1377" s="236"/>
      <c r="AB1377" s="237"/>
      <c r="AC1377" s="237"/>
      <c r="AD1377" s="237"/>
      <c r="AE1377" s="237"/>
      <c r="AF1377" s="237"/>
    </row>
    <row r="1378" spans="24:32" x14ac:dyDescent="0.3">
      <c r="X1378" s="237"/>
      <c r="Y1378" s="60"/>
      <c r="Z1378" s="235"/>
      <c r="AA1378" s="236"/>
      <c r="AB1378" s="237"/>
      <c r="AC1378" s="237"/>
      <c r="AD1378" s="237"/>
      <c r="AE1378" s="237"/>
      <c r="AF1378" s="237"/>
    </row>
    <row r="1379" spans="24:32" x14ac:dyDescent="0.3">
      <c r="X1379" s="237"/>
      <c r="Y1379" s="60"/>
      <c r="Z1379" s="235"/>
      <c r="AA1379" s="236"/>
      <c r="AB1379" s="237"/>
      <c r="AC1379" s="237"/>
      <c r="AD1379" s="237"/>
      <c r="AE1379" s="237"/>
      <c r="AF1379" s="237"/>
    </row>
    <row r="1380" spans="24:32" x14ac:dyDescent="0.3">
      <c r="X1380" s="237"/>
      <c r="Y1380" s="60"/>
      <c r="Z1380" s="235"/>
      <c r="AA1380" s="236"/>
      <c r="AB1380" s="237"/>
      <c r="AC1380" s="237"/>
      <c r="AD1380" s="237"/>
      <c r="AE1380" s="237"/>
      <c r="AF1380" s="237"/>
    </row>
    <row r="1381" spans="24:32" x14ac:dyDescent="0.3">
      <c r="X1381" s="237"/>
      <c r="Y1381" s="60"/>
      <c r="Z1381" s="235"/>
      <c r="AA1381" s="236"/>
      <c r="AB1381" s="237"/>
      <c r="AC1381" s="237"/>
      <c r="AD1381" s="237"/>
      <c r="AE1381" s="237"/>
      <c r="AF1381" s="237"/>
    </row>
    <row r="1382" spans="24:32" x14ac:dyDescent="0.3">
      <c r="X1382" s="237"/>
      <c r="Y1382" s="60"/>
      <c r="Z1382" s="235"/>
      <c r="AA1382" s="236"/>
      <c r="AB1382" s="237"/>
      <c r="AC1382" s="237"/>
      <c r="AD1382" s="237"/>
      <c r="AE1382" s="237"/>
      <c r="AF1382" s="237"/>
    </row>
    <row r="1383" spans="24:32" x14ac:dyDescent="0.3">
      <c r="X1383" s="237"/>
      <c r="Y1383" s="60"/>
      <c r="Z1383" s="235"/>
      <c r="AA1383" s="236"/>
      <c r="AB1383" s="237"/>
      <c r="AC1383" s="237"/>
      <c r="AD1383" s="237"/>
      <c r="AE1383" s="237"/>
      <c r="AF1383" s="237"/>
    </row>
    <row r="1384" spans="24:32" x14ac:dyDescent="0.3">
      <c r="X1384" s="237"/>
      <c r="Y1384" s="60"/>
      <c r="Z1384" s="235"/>
      <c r="AA1384" s="236"/>
      <c r="AB1384" s="237"/>
      <c r="AC1384" s="237"/>
      <c r="AD1384" s="237"/>
      <c r="AE1384" s="237"/>
      <c r="AF1384" s="237"/>
    </row>
    <row r="1385" spans="24:32" x14ac:dyDescent="0.3">
      <c r="X1385" s="237"/>
      <c r="Y1385" s="60"/>
      <c r="Z1385" s="235"/>
      <c r="AA1385" s="236"/>
      <c r="AB1385" s="237"/>
      <c r="AC1385" s="237"/>
      <c r="AD1385" s="237"/>
      <c r="AE1385" s="237"/>
      <c r="AF1385" s="237"/>
    </row>
    <row r="1386" spans="24:32" x14ac:dyDescent="0.3">
      <c r="X1386" s="237"/>
      <c r="Y1386" s="60"/>
      <c r="Z1386" s="235"/>
      <c r="AA1386" s="236"/>
      <c r="AB1386" s="237"/>
      <c r="AC1386" s="237"/>
      <c r="AD1386" s="237"/>
      <c r="AE1386" s="237"/>
      <c r="AF1386" s="237"/>
    </row>
    <row r="1387" spans="24:32" x14ac:dyDescent="0.3">
      <c r="X1387" s="237"/>
      <c r="Y1387" s="60"/>
      <c r="Z1387" s="235"/>
      <c r="AA1387" s="236"/>
      <c r="AB1387" s="237"/>
      <c r="AC1387" s="237"/>
      <c r="AD1387" s="237"/>
      <c r="AE1387" s="237"/>
      <c r="AF1387" s="237"/>
    </row>
    <row r="1388" spans="24:32" x14ac:dyDescent="0.3">
      <c r="X1388" s="237"/>
      <c r="Y1388" s="60"/>
      <c r="Z1388" s="235"/>
      <c r="AA1388" s="236"/>
      <c r="AB1388" s="237"/>
      <c r="AC1388" s="237"/>
      <c r="AD1388" s="237"/>
      <c r="AE1388" s="237"/>
      <c r="AF1388" s="237"/>
    </row>
    <row r="1389" spans="24:32" x14ac:dyDescent="0.3">
      <c r="X1389" s="237"/>
      <c r="Y1389" s="60"/>
      <c r="Z1389" s="235"/>
      <c r="AA1389" s="236"/>
      <c r="AB1389" s="237"/>
      <c r="AC1389" s="237"/>
      <c r="AD1389" s="237"/>
      <c r="AE1389" s="237"/>
      <c r="AF1389" s="237"/>
    </row>
    <row r="1390" spans="24:32" x14ac:dyDescent="0.3">
      <c r="X1390" s="237"/>
      <c r="Y1390" s="60"/>
      <c r="Z1390" s="235"/>
      <c r="AA1390" s="236"/>
      <c r="AB1390" s="237"/>
      <c r="AC1390" s="237"/>
      <c r="AD1390" s="237"/>
      <c r="AE1390" s="237"/>
      <c r="AF1390" s="237"/>
    </row>
    <row r="1391" spans="24:32" x14ac:dyDescent="0.3">
      <c r="X1391" s="237"/>
      <c r="Y1391" s="60"/>
      <c r="Z1391" s="235"/>
      <c r="AA1391" s="236"/>
      <c r="AB1391" s="237"/>
      <c r="AC1391" s="237"/>
      <c r="AD1391" s="237"/>
      <c r="AE1391" s="237"/>
      <c r="AF1391" s="237"/>
    </row>
    <row r="1392" spans="24:32" x14ac:dyDescent="0.3">
      <c r="X1392" s="237"/>
      <c r="Y1392" s="60"/>
      <c r="Z1392" s="235"/>
      <c r="AA1392" s="236"/>
      <c r="AB1392" s="237"/>
      <c r="AC1392" s="237"/>
      <c r="AD1392" s="237"/>
      <c r="AE1392" s="237"/>
      <c r="AF1392" s="237"/>
    </row>
    <row r="1393" spans="24:32" x14ac:dyDescent="0.3">
      <c r="X1393" s="237"/>
      <c r="Y1393" s="60"/>
      <c r="Z1393" s="235"/>
      <c r="AA1393" s="236"/>
      <c r="AB1393" s="237"/>
      <c r="AC1393" s="237"/>
      <c r="AD1393" s="237"/>
      <c r="AE1393" s="237"/>
      <c r="AF1393" s="237"/>
    </row>
    <row r="1394" spans="24:32" x14ac:dyDescent="0.3">
      <c r="X1394" s="237"/>
      <c r="Y1394" s="60"/>
      <c r="Z1394" s="235"/>
      <c r="AA1394" s="236"/>
      <c r="AB1394" s="237"/>
      <c r="AC1394" s="237"/>
      <c r="AD1394" s="237"/>
      <c r="AE1394" s="237"/>
      <c r="AF1394" s="237"/>
    </row>
    <row r="1395" spans="24:32" x14ac:dyDescent="0.3">
      <c r="X1395" s="237"/>
      <c r="Y1395" s="60"/>
      <c r="Z1395" s="235"/>
      <c r="AA1395" s="236"/>
      <c r="AB1395" s="237"/>
      <c r="AC1395" s="237"/>
      <c r="AD1395" s="237"/>
      <c r="AE1395" s="237"/>
      <c r="AF1395" s="237"/>
    </row>
    <row r="1396" spans="24:32" x14ac:dyDescent="0.3">
      <c r="X1396" s="237"/>
      <c r="Y1396" s="60"/>
      <c r="Z1396" s="235"/>
      <c r="AA1396" s="236"/>
      <c r="AB1396" s="237"/>
      <c r="AC1396" s="237"/>
      <c r="AD1396" s="237"/>
      <c r="AE1396" s="237"/>
      <c r="AF1396" s="237"/>
    </row>
    <row r="1397" spans="24:32" x14ac:dyDescent="0.3">
      <c r="X1397" s="237"/>
      <c r="Y1397" s="60"/>
      <c r="Z1397" s="235"/>
      <c r="AA1397" s="236"/>
      <c r="AB1397" s="237"/>
      <c r="AC1397" s="237"/>
      <c r="AD1397" s="237"/>
      <c r="AE1397" s="237"/>
      <c r="AF1397" s="237"/>
    </row>
    <row r="1398" spans="24:32" x14ac:dyDescent="0.3">
      <c r="X1398" s="237"/>
      <c r="Y1398" s="60"/>
      <c r="Z1398" s="235"/>
      <c r="AA1398" s="236"/>
      <c r="AB1398" s="237"/>
      <c r="AC1398" s="237"/>
      <c r="AD1398" s="237"/>
      <c r="AE1398" s="237"/>
      <c r="AF1398" s="237"/>
    </row>
    <row r="1399" spans="24:32" x14ac:dyDescent="0.3">
      <c r="X1399" s="237"/>
      <c r="Y1399" s="60"/>
      <c r="Z1399" s="235"/>
      <c r="AA1399" s="236"/>
      <c r="AB1399" s="237"/>
      <c r="AC1399" s="237"/>
      <c r="AD1399" s="237"/>
      <c r="AE1399" s="237"/>
      <c r="AF1399" s="237"/>
    </row>
    <row r="1400" spans="24:32" x14ac:dyDescent="0.3">
      <c r="X1400" s="237"/>
      <c r="Y1400" s="60"/>
      <c r="Z1400" s="235"/>
      <c r="AA1400" s="236"/>
      <c r="AB1400" s="237"/>
      <c r="AC1400" s="237"/>
      <c r="AD1400" s="237"/>
      <c r="AE1400" s="237"/>
      <c r="AF1400" s="237"/>
    </row>
    <row r="1401" spans="24:32" x14ac:dyDescent="0.3">
      <c r="X1401" s="237"/>
      <c r="Y1401" s="60"/>
      <c r="Z1401" s="235"/>
      <c r="AA1401" s="236"/>
      <c r="AB1401" s="237"/>
      <c r="AC1401" s="237"/>
      <c r="AD1401" s="237"/>
      <c r="AE1401" s="237"/>
      <c r="AF1401" s="237"/>
    </row>
    <row r="1402" spans="24:32" x14ac:dyDescent="0.3">
      <c r="X1402" s="237"/>
      <c r="Y1402" s="60"/>
      <c r="Z1402" s="235"/>
      <c r="AA1402" s="236"/>
      <c r="AB1402" s="237"/>
      <c r="AC1402" s="237"/>
      <c r="AD1402" s="237"/>
      <c r="AE1402" s="237"/>
      <c r="AF1402" s="237"/>
    </row>
    <row r="1403" spans="24:32" x14ac:dyDescent="0.3">
      <c r="X1403" s="237"/>
      <c r="Y1403" s="60"/>
      <c r="Z1403" s="235"/>
      <c r="AA1403" s="236"/>
      <c r="AB1403" s="237"/>
      <c r="AC1403" s="237"/>
      <c r="AD1403" s="237"/>
      <c r="AE1403" s="237"/>
      <c r="AF1403" s="237"/>
    </row>
    <row r="1404" spans="24:32" x14ac:dyDescent="0.3">
      <c r="X1404" s="237"/>
      <c r="Y1404" s="60"/>
      <c r="Z1404" s="235"/>
      <c r="AA1404" s="236"/>
      <c r="AB1404" s="237"/>
      <c r="AC1404" s="237"/>
      <c r="AD1404" s="237"/>
      <c r="AE1404" s="237"/>
      <c r="AF1404" s="237"/>
    </row>
    <row r="1405" spans="24:32" x14ac:dyDescent="0.3">
      <c r="X1405" s="237"/>
      <c r="Y1405" s="60"/>
      <c r="Z1405" s="235"/>
      <c r="AA1405" s="236"/>
      <c r="AB1405" s="237"/>
      <c r="AC1405" s="237"/>
      <c r="AD1405" s="237"/>
      <c r="AE1405" s="237"/>
      <c r="AF1405" s="237"/>
    </row>
    <row r="1406" spans="24:32" x14ac:dyDescent="0.3">
      <c r="X1406" s="237"/>
      <c r="Y1406" s="60"/>
      <c r="Z1406" s="235"/>
      <c r="AA1406" s="236"/>
      <c r="AB1406" s="237"/>
      <c r="AC1406" s="237"/>
      <c r="AD1406" s="237"/>
      <c r="AE1406" s="237"/>
      <c r="AF1406" s="237"/>
    </row>
    <row r="1407" spans="24:32" x14ac:dyDescent="0.3">
      <c r="X1407" s="237"/>
      <c r="Y1407" s="60"/>
      <c r="Z1407" s="235"/>
      <c r="AA1407" s="236"/>
      <c r="AB1407" s="237"/>
      <c r="AC1407" s="237"/>
      <c r="AD1407" s="237"/>
      <c r="AE1407" s="237"/>
      <c r="AF1407" s="237"/>
    </row>
    <row r="1408" spans="24:32" x14ac:dyDescent="0.3">
      <c r="X1408" s="237"/>
      <c r="Y1408" s="60"/>
      <c r="Z1408" s="235"/>
      <c r="AA1408" s="236"/>
      <c r="AB1408" s="237"/>
      <c r="AC1408" s="237"/>
      <c r="AD1408" s="237"/>
      <c r="AE1408" s="237"/>
      <c r="AF1408" s="237"/>
    </row>
    <row r="1409" spans="24:32" x14ac:dyDescent="0.3">
      <c r="X1409" s="237"/>
      <c r="Y1409" s="60"/>
      <c r="Z1409" s="235"/>
      <c r="AA1409" s="236"/>
      <c r="AB1409" s="237"/>
      <c r="AC1409" s="237"/>
      <c r="AD1409" s="237"/>
      <c r="AE1409" s="237"/>
      <c r="AF1409" s="237"/>
    </row>
    <row r="1410" spans="24:32" x14ac:dyDescent="0.3">
      <c r="X1410" s="237"/>
      <c r="Y1410" s="60"/>
      <c r="Z1410" s="235"/>
      <c r="AA1410" s="236"/>
      <c r="AB1410" s="237"/>
      <c r="AC1410" s="237"/>
      <c r="AD1410" s="237"/>
      <c r="AE1410" s="237"/>
      <c r="AF1410" s="237"/>
    </row>
    <row r="1411" spans="24:32" x14ac:dyDescent="0.3">
      <c r="X1411" s="237"/>
      <c r="Y1411" s="60"/>
      <c r="Z1411" s="235"/>
      <c r="AA1411" s="236"/>
      <c r="AB1411" s="237"/>
      <c r="AC1411" s="237"/>
      <c r="AD1411" s="237"/>
      <c r="AE1411" s="237"/>
      <c r="AF1411" s="237"/>
    </row>
    <row r="1412" spans="24:32" x14ac:dyDescent="0.3">
      <c r="X1412" s="237"/>
      <c r="Y1412" s="60"/>
      <c r="Z1412" s="235"/>
      <c r="AA1412" s="236"/>
      <c r="AB1412" s="237"/>
      <c r="AC1412" s="237"/>
      <c r="AD1412" s="237"/>
      <c r="AE1412" s="237"/>
      <c r="AF1412" s="237"/>
    </row>
    <row r="1413" spans="24:32" x14ac:dyDescent="0.3">
      <c r="X1413" s="237"/>
      <c r="Y1413" s="60"/>
      <c r="Z1413" s="235"/>
      <c r="AA1413" s="236"/>
      <c r="AB1413" s="237"/>
      <c r="AC1413" s="237"/>
      <c r="AD1413" s="237"/>
      <c r="AE1413" s="237"/>
      <c r="AF1413" s="237"/>
    </row>
    <row r="1414" spans="24:32" x14ac:dyDescent="0.3">
      <c r="X1414" s="237"/>
      <c r="Y1414" s="60"/>
      <c r="Z1414" s="235"/>
      <c r="AA1414" s="236"/>
      <c r="AB1414" s="237"/>
      <c r="AC1414" s="237"/>
      <c r="AD1414" s="237"/>
      <c r="AE1414" s="237"/>
      <c r="AF1414" s="237"/>
    </row>
    <row r="1415" spans="24:32" x14ac:dyDescent="0.3">
      <c r="X1415" s="237"/>
      <c r="Y1415" s="60"/>
      <c r="Z1415" s="235"/>
      <c r="AA1415" s="236"/>
      <c r="AB1415" s="237"/>
      <c r="AC1415" s="237"/>
      <c r="AD1415" s="237"/>
      <c r="AE1415" s="237"/>
      <c r="AF1415" s="237"/>
    </row>
    <row r="1416" spans="24:32" x14ac:dyDescent="0.3">
      <c r="X1416" s="237"/>
      <c r="Y1416" s="60"/>
      <c r="Z1416" s="235"/>
      <c r="AA1416" s="236"/>
      <c r="AB1416" s="237"/>
      <c r="AC1416" s="237"/>
      <c r="AD1416" s="237"/>
      <c r="AE1416" s="237"/>
      <c r="AF1416" s="237"/>
    </row>
    <row r="1417" spans="24:32" x14ac:dyDescent="0.3">
      <c r="X1417" s="237"/>
      <c r="Y1417" s="60"/>
      <c r="Z1417" s="235"/>
      <c r="AA1417" s="236"/>
      <c r="AB1417" s="237"/>
      <c r="AC1417" s="237"/>
      <c r="AD1417" s="237"/>
      <c r="AE1417" s="237"/>
      <c r="AF1417" s="237"/>
    </row>
    <row r="1418" spans="24:32" x14ac:dyDescent="0.3">
      <c r="X1418" s="237"/>
      <c r="Y1418" s="60"/>
      <c r="Z1418" s="235"/>
      <c r="AA1418" s="236"/>
      <c r="AB1418" s="237"/>
      <c r="AC1418" s="237"/>
      <c r="AD1418" s="237"/>
      <c r="AE1418" s="237"/>
      <c r="AF1418" s="237"/>
    </row>
    <row r="1419" spans="24:32" x14ac:dyDescent="0.3">
      <c r="X1419" s="237"/>
      <c r="Y1419" s="60"/>
      <c r="Z1419" s="235"/>
      <c r="AA1419" s="236"/>
      <c r="AB1419" s="237"/>
      <c r="AC1419" s="237"/>
      <c r="AD1419" s="237"/>
      <c r="AE1419" s="237"/>
      <c r="AF1419" s="237"/>
    </row>
    <row r="1420" spans="24:32" x14ac:dyDescent="0.3">
      <c r="X1420" s="237"/>
      <c r="Y1420" s="60"/>
      <c r="Z1420" s="235"/>
      <c r="AA1420" s="236"/>
      <c r="AB1420" s="237"/>
      <c r="AC1420" s="237"/>
      <c r="AD1420" s="237"/>
      <c r="AE1420" s="237"/>
      <c r="AF1420" s="237"/>
    </row>
    <row r="1421" spans="24:32" x14ac:dyDescent="0.3">
      <c r="X1421" s="237"/>
      <c r="Y1421" s="60"/>
      <c r="Z1421" s="235"/>
      <c r="AA1421" s="236"/>
      <c r="AB1421" s="237"/>
      <c r="AC1421" s="237"/>
      <c r="AD1421" s="237"/>
      <c r="AE1421" s="237"/>
      <c r="AF1421" s="237"/>
    </row>
    <row r="1422" spans="24:32" x14ac:dyDescent="0.3">
      <c r="X1422" s="237"/>
      <c r="Y1422" s="60"/>
      <c r="Z1422" s="235"/>
      <c r="AA1422" s="236"/>
      <c r="AB1422" s="237"/>
      <c r="AC1422" s="237"/>
      <c r="AD1422" s="237"/>
      <c r="AE1422" s="237"/>
      <c r="AF1422" s="237"/>
    </row>
    <row r="1423" spans="24:32" x14ac:dyDescent="0.3">
      <c r="X1423" s="237"/>
      <c r="Y1423" s="60"/>
      <c r="Z1423" s="235"/>
      <c r="AA1423" s="236"/>
      <c r="AB1423" s="237"/>
      <c r="AC1423" s="237"/>
      <c r="AD1423" s="237"/>
      <c r="AE1423" s="237"/>
      <c r="AF1423" s="237"/>
    </row>
    <row r="1424" spans="24:32" x14ac:dyDescent="0.3">
      <c r="X1424" s="237"/>
      <c r="Y1424" s="60"/>
      <c r="Z1424" s="235"/>
      <c r="AA1424" s="236"/>
      <c r="AB1424" s="237"/>
      <c r="AC1424" s="237"/>
      <c r="AD1424" s="237"/>
      <c r="AE1424" s="237"/>
      <c r="AF1424" s="237"/>
    </row>
    <row r="1425" spans="24:32" x14ac:dyDescent="0.3">
      <c r="X1425" s="237"/>
      <c r="Y1425" s="60"/>
      <c r="Z1425" s="235"/>
      <c r="AA1425" s="236"/>
      <c r="AB1425" s="237"/>
      <c r="AC1425" s="237"/>
      <c r="AD1425" s="237"/>
      <c r="AE1425" s="237"/>
      <c r="AF1425" s="237"/>
    </row>
    <row r="1426" spans="24:32" x14ac:dyDescent="0.3">
      <c r="X1426" s="237"/>
      <c r="Y1426" s="60"/>
      <c r="Z1426" s="235"/>
      <c r="AA1426" s="236"/>
      <c r="AB1426" s="237"/>
      <c r="AC1426" s="237"/>
      <c r="AD1426" s="237"/>
      <c r="AE1426" s="237"/>
      <c r="AF1426" s="237"/>
    </row>
    <row r="1427" spans="24:32" x14ac:dyDescent="0.3">
      <c r="X1427" s="237"/>
      <c r="Y1427" s="60"/>
      <c r="Z1427" s="235"/>
      <c r="AA1427" s="236"/>
      <c r="AB1427" s="237"/>
      <c r="AC1427" s="237"/>
      <c r="AD1427" s="237"/>
      <c r="AE1427" s="237"/>
      <c r="AF1427" s="237"/>
    </row>
    <row r="1428" spans="24:32" x14ac:dyDescent="0.3">
      <c r="X1428" s="237"/>
      <c r="Y1428" s="60"/>
      <c r="Z1428" s="235"/>
      <c r="AA1428" s="236"/>
      <c r="AB1428" s="237"/>
      <c r="AC1428" s="237"/>
      <c r="AD1428" s="237"/>
      <c r="AE1428" s="237"/>
      <c r="AF1428" s="237"/>
    </row>
    <row r="1429" spans="24:32" x14ac:dyDescent="0.3">
      <c r="X1429" s="237"/>
      <c r="Y1429" s="60"/>
      <c r="Z1429" s="235"/>
      <c r="AA1429" s="236"/>
      <c r="AB1429" s="237"/>
      <c r="AC1429" s="237"/>
      <c r="AD1429" s="237"/>
      <c r="AE1429" s="237"/>
      <c r="AF1429" s="237"/>
    </row>
    <row r="1430" spans="24:32" x14ac:dyDescent="0.3">
      <c r="X1430" s="237"/>
      <c r="Y1430" s="60"/>
      <c r="Z1430" s="235"/>
      <c r="AA1430" s="236"/>
      <c r="AB1430" s="237"/>
      <c r="AC1430" s="237"/>
      <c r="AD1430" s="237"/>
      <c r="AE1430" s="237"/>
      <c r="AF1430" s="237"/>
    </row>
    <row r="1431" spans="24:32" x14ac:dyDescent="0.3">
      <c r="X1431" s="237"/>
      <c r="Y1431" s="60"/>
      <c r="Z1431" s="235"/>
      <c r="AA1431" s="236"/>
      <c r="AB1431" s="237"/>
      <c r="AC1431" s="237"/>
      <c r="AD1431" s="237"/>
      <c r="AE1431" s="237"/>
      <c r="AF1431" s="237"/>
    </row>
    <row r="1432" spans="24:32" x14ac:dyDescent="0.3">
      <c r="X1432" s="237"/>
      <c r="Y1432" s="60"/>
      <c r="Z1432" s="235"/>
      <c r="AA1432" s="236"/>
      <c r="AB1432" s="237"/>
      <c r="AC1432" s="237"/>
      <c r="AD1432" s="237"/>
      <c r="AE1432" s="237"/>
      <c r="AF1432" s="237"/>
    </row>
    <row r="1433" spans="24:32" x14ac:dyDescent="0.3">
      <c r="X1433" s="237"/>
      <c r="Y1433" s="60"/>
      <c r="Z1433" s="235"/>
      <c r="AA1433" s="236"/>
      <c r="AB1433" s="237"/>
      <c r="AC1433" s="237"/>
      <c r="AD1433" s="237"/>
      <c r="AE1433" s="237"/>
      <c r="AF1433" s="237"/>
    </row>
    <row r="1434" spans="24:32" x14ac:dyDescent="0.3">
      <c r="X1434" s="237"/>
      <c r="Y1434" s="60"/>
      <c r="Z1434" s="235"/>
      <c r="AA1434" s="236"/>
      <c r="AB1434" s="237"/>
      <c r="AC1434" s="237"/>
      <c r="AD1434" s="237"/>
      <c r="AE1434" s="237"/>
      <c r="AF1434" s="237"/>
    </row>
    <row r="1435" spans="24:32" x14ac:dyDescent="0.3">
      <c r="X1435" s="237"/>
      <c r="Y1435" s="60"/>
      <c r="Z1435" s="235"/>
      <c r="AA1435" s="236"/>
      <c r="AB1435" s="237"/>
      <c r="AC1435" s="237"/>
      <c r="AD1435" s="237"/>
      <c r="AE1435" s="237"/>
      <c r="AF1435" s="237"/>
    </row>
    <row r="1436" spans="24:32" x14ac:dyDescent="0.3">
      <c r="X1436" s="237"/>
      <c r="Y1436" s="60"/>
      <c r="Z1436" s="235"/>
      <c r="AA1436" s="236"/>
      <c r="AB1436" s="237"/>
      <c r="AC1436" s="237"/>
      <c r="AD1436" s="237"/>
      <c r="AE1436" s="237"/>
      <c r="AF1436" s="237"/>
    </row>
    <row r="1437" spans="24:32" x14ac:dyDescent="0.3">
      <c r="X1437" s="237"/>
      <c r="Y1437" s="60"/>
      <c r="Z1437" s="235"/>
      <c r="AA1437" s="236"/>
      <c r="AB1437" s="237"/>
      <c r="AC1437" s="237"/>
      <c r="AD1437" s="237"/>
      <c r="AE1437" s="237"/>
      <c r="AF1437" s="237"/>
    </row>
    <row r="1438" spans="24:32" x14ac:dyDescent="0.3">
      <c r="X1438" s="237"/>
      <c r="Y1438" s="60"/>
      <c r="Z1438" s="235"/>
      <c r="AA1438" s="236"/>
      <c r="AB1438" s="237"/>
      <c r="AC1438" s="237"/>
      <c r="AD1438" s="237"/>
      <c r="AE1438" s="237"/>
      <c r="AF1438" s="237"/>
    </row>
    <row r="1439" spans="24:32" x14ac:dyDescent="0.3">
      <c r="X1439" s="237"/>
      <c r="Y1439" s="60"/>
      <c r="Z1439" s="235"/>
      <c r="AA1439" s="236"/>
      <c r="AB1439" s="237"/>
      <c r="AC1439" s="237"/>
      <c r="AD1439" s="237"/>
      <c r="AE1439" s="237"/>
      <c r="AF1439" s="237"/>
    </row>
    <row r="1440" spans="24:32" x14ac:dyDescent="0.3">
      <c r="X1440" s="237"/>
      <c r="Y1440" s="60"/>
      <c r="Z1440" s="235"/>
      <c r="AA1440" s="236"/>
      <c r="AB1440" s="237"/>
      <c r="AC1440" s="237"/>
      <c r="AD1440" s="237"/>
      <c r="AE1440" s="237"/>
      <c r="AF1440" s="237"/>
    </row>
    <row r="1441" spans="24:32" x14ac:dyDescent="0.3">
      <c r="X1441" s="237"/>
      <c r="Y1441" s="60"/>
      <c r="Z1441" s="235"/>
      <c r="AA1441" s="236"/>
      <c r="AB1441" s="237"/>
      <c r="AC1441" s="237"/>
      <c r="AD1441" s="237"/>
      <c r="AE1441" s="237"/>
      <c r="AF1441" s="237"/>
    </row>
    <row r="1442" spans="24:32" x14ac:dyDescent="0.3">
      <c r="X1442" s="237"/>
      <c r="Y1442" s="60"/>
      <c r="Z1442" s="235"/>
      <c r="AA1442" s="236"/>
      <c r="AB1442" s="237"/>
      <c r="AC1442" s="237"/>
      <c r="AD1442" s="237"/>
      <c r="AE1442" s="237"/>
      <c r="AF1442" s="237"/>
    </row>
    <row r="1443" spans="24:32" x14ac:dyDescent="0.3">
      <c r="X1443" s="237"/>
      <c r="Y1443" s="60"/>
      <c r="Z1443" s="235"/>
      <c r="AA1443" s="236"/>
      <c r="AB1443" s="237"/>
      <c r="AC1443" s="237"/>
      <c r="AD1443" s="237"/>
      <c r="AE1443" s="237"/>
      <c r="AF1443" s="237"/>
    </row>
    <row r="1444" spans="24:32" x14ac:dyDescent="0.3">
      <c r="X1444" s="237"/>
      <c r="Y1444" s="60"/>
      <c r="Z1444" s="235"/>
      <c r="AA1444" s="236"/>
      <c r="AB1444" s="237"/>
      <c r="AC1444" s="237"/>
      <c r="AD1444" s="237"/>
      <c r="AE1444" s="237"/>
      <c r="AF1444" s="237"/>
    </row>
    <row r="1445" spans="24:32" x14ac:dyDescent="0.3">
      <c r="X1445" s="237"/>
      <c r="Y1445" s="60"/>
      <c r="Z1445" s="235"/>
      <c r="AA1445" s="236"/>
      <c r="AB1445" s="237"/>
      <c r="AC1445" s="237"/>
      <c r="AD1445" s="237"/>
      <c r="AE1445" s="237"/>
      <c r="AF1445" s="237"/>
    </row>
    <row r="1446" spans="24:32" x14ac:dyDescent="0.3">
      <c r="X1446" s="237"/>
      <c r="Y1446" s="60"/>
      <c r="Z1446" s="235"/>
      <c r="AA1446" s="236"/>
      <c r="AB1446" s="237"/>
      <c r="AC1446" s="237"/>
      <c r="AD1446" s="237"/>
      <c r="AE1446" s="237"/>
      <c r="AF1446" s="237"/>
    </row>
    <row r="1447" spans="24:32" x14ac:dyDescent="0.3">
      <c r="X1447" s="237"/>
      <c r="Y1447" s="60"/>
      <c r="Z1447" s="235"/>
      <c r="AA1447" s="236"/>
      <c r="AB1447" s="237"/>
      <c r="AC1447" s="237"/>
      <c r="AD1447" s="237"/>
      <c r="AE1447" s="237"/>
      <c r="AF1447" s="237"/>
    </row>
    <row r="1448" spans="24:32" x14ac:dyDescent="0.3">
      <c r="X1448" s="237"/>
      <c r="Y1448" s="60"/>
      <c r="Z1448" s="235"/>
      <c r="AA1448" s="236"/>
      <c r="AB1448" s="237"/>
      <c r="AC1448" s="237"/>
      <c r="AD1448" s="237"/>
      <c r="AE1448" s="237"/>
      <c r="AF1448" s="237"/>
    </row>
    <row r="1449" spans="24:32" x14ac:dyDescent="0.3">
      <c r="X1449" s="237"/>
      <c r="Y1449" s="60"/>
      <c r="Z1449" s="235"/>
      <c r="AA1449" s="236"/>
      <c r="AB1449" s="237"/>
      <c r="AC1449" s="237"/>
      <c r="AD1449" s="237"/>
      <c r="AE1449" s="237"/>
      <c r="AF1449" s="237"/>
    </row>
    <row r="1450" spans="24:32" x14ac:dyDescent="0.3">
      <c r="X1450" s="237"/>
      <c r="Y1450" s="60"/>
      <c r="Z1450" s="235"/>
      <c r="AA1450" s="236"/>
      <c r="AB1450" s="237"/>
      <c r="AC1450" s="237"/>
      <c r="AD1450" s="237"/>
      <c r="AE1450" s="237"/>
      <c r="AF1450" s="237"/>
    </row>
    <row r="1451" spans="24:32" x14ac:dyDescent="0.3">
      <c r="X1451" s="237"/>
      <c r="Y1451" s="60"/>
      <c r="Z1451" s="235"/>
      <c r="AA1451" s="236"/>
      <c r="AB1451" s="237"/>
      <c r="AC1451" s="237"/>
      <c r="AD1451" s="237"/>
      <c r="AE1451" s="237"/>
      <c r="AF1451" s="237"/>
    </row>
    <row r="1452" spans="24:32" x14ac:dyDescent="0.3">
      <c r="X1452" s="237"/>
      <c r="Y1452" s="60"/>
      <c r="Z1452" s="235"/>
      <c r="AA1452" s="236"/>
      <c r="AB1452" s="237"/>
      <c r="AC1452" s="237"/>
      <c r="AD1452" s="237"/>
      <c r="AE1452" s="237"/>
      <c r="AF1452" s="237"/>
    </row>
    <row r="1453" spans="24:32" x14ac:dyDescent="0.3">
      <c r="X1453" s="237"/>
      <c r="Y1453" s="60"/>
      <c r="Z1453" s="235"/>
      <c r="AA1453" s="236"/>
      <c r="AB1453" s="237"/>
      <c r="AC1453" s="237"/>
      <c r="AD1453" s="237"/>
      <c r="AE1453" s="237"/>
      <c r="AF1453" s="237"/>
    </row>
    <row r="1454" spans="24:32" x14ac:dyDescent="0.3">
      <c r="X1454" s="237"/>
      <c r="Y1454" s="60"/>
      <c r="Z1454" s="235"/>
      <c r="AA1454" s="236"/>
      <c r="AB1454" s="237"/>
      <c r="AC1454" s="237"/>
      <c r="AD1454" s="237"/>
      <c r="AE1454" s="237"/>
      <c r="AF1454" s="237"/>
    </row>
    <row r="1455" spans="24:32" x14ac:dyDescent="0.3">
      <c r="X1455" s="237"/>
      <c r="Y1455" s="60"/>
      <c r="Z1455" s="235"/>
      <c r="AA1455" s="236"/>
      <c r="AB1455" s="237"/>
      <c r="AC1455" s="237"/>
      <c r="AD1455" s="237"/>
      <c r="AE1455" s="237"/>
      <c r="AF1455" s="237"/>
    </row>
    <row r="1456" spans="24:32" x14ac:dyDescent="0.3">
      <c r="X1456" s="237"/>
      <c r="Y1456" s="60"/>
      <c r="Z1456" s="235"/>
      <c r="AA1456" s="236"/>
      <c r="AB1456" s="237"/>
      <c r="AC1456" s="237"/>
      <c r="AD1456" s="237"/>
      <c r="AE1456" s="237"/>
      <c r="AF1456" s="237"/>
    </row>
    <row r="1457" spans="24:32" x14ac:dyDescent="0.3">
      <c r="X1457" s="237"/>
      <c r="Y1457" s="60"/>
      <c r="Z1457" s="235"/>
      <c r="AA1457" s="236"/>
      <c r="AB1457" s="237"/>
      <c r="AC1457" s="237"/>
      <c r="AD1457" s="237"/>
      <c r="AE1457" s="237"/>
      <c r="AF1457" s="237"/>
    </row>
    <row r="1458" spans="24:32" x14ac:dyDescent="0.3">
      <c r="X1458" s="237"/>
      <c r="Y1458" s="60"/>
      <c r="Z1458" s="235"/>
      <c r="AA1458" s="236"/>
      <c r="AB1458" s="237"/>
      <c r="AC1458" s="237"/>
      <c r="AD1458" s="237"/>
      <c r="AE1458" s="237"/>
      <c r="AF1458" s="237"/>
    </row>
    <row r="1459" spans="24:32" x14ac:dyDescent="0.3">
      <c r="X1459" s="237"/>
      <c r="Y1459" s="60"/>
      <c r="Z1459" s="235"/>
      <c r="AA1459" s="236"/>
      <c r="AB1459" s="237"/>
      <c r="AC1459" s="237"/>
      <c r="AD1459" s="237"/>
      <c r="AE1459" s="237"/>
      <c r="AF1459" s="237"/>
    </row>
    <row r="1460" spans="24:32" x14ac:dyDescent="0.3">
      <c r="X1460" s="237"/>
      <c r="Y1460" s="60"/>
      <c r="Z1460" s="235"/>
      <c r="AA1460" s="236"/>
      <c r="AB1460" s="237"/>
      <c r="AC1460" s="237"/>
      <c r="AD1460" s="237"/>
      <c r="AE1460" s="237"/>
      <c r="AF1460" s="237"/>
    </row>
    <row r="1461" spans="24:32" x14ac:dyDescent="0.3">
      <c r="X1461" s="237"/>
      <c r="Y1461" s="60"/>
      <c r="Z1461" s="235"/>
      <c r="AA1461" s="236"/>
      <c r="AB1461" s="237"/>
      <c r="AC1461" s="237"/>
      <c r="AD1461" s="237"/>
      <c r="AE1461" s="237"/>
      <c r="AF1461" s="237"/>
    </row>
    <row r="1462" spans="24:32" x14ac:dyDescent="0.3">
      <c r="X1462" s="237"/>
      <c r="Y1462" s="60"/>
      <c r="Z1462" s="235"/>
      <c r="AA1462" s="236"/>
      <c r="AB1462" s="237"/>
      <c r="AC1462" s="237"/>
      <c r="AD1462" s="237"/>
      <c r="AE1462" s="237"/>
      <c r="AF1462" s="237"/>
    </row>
    <row r="1463" spans="24:32" x14ac:dyDescent="0.3">
      <c r="X1463" s="237"/>
      <c r="Y1463" s="60"/>
      <c r="Z1463" s="235"/>
      <c r="AA1463" s="236"/>
      <c r="AB1463" s="237"/>
      <c r="AC1463" s="237"/>
      <c r="AD1463" s="237"/>
      <c r="AE1463" s="237"/>
      <c r="AF1463" s="237"/>
    </row>
    <row r="1464" spans="24:32" x14ac:dyDescent="0.3">
      <c r="X1464" s="237"/>
      <c r="Y1464" s="60"/>
      <c r="Z1464" s="235"/>
      <c r="AA1464" s="236"/>
      <c r="AB1464" s="237"/>
      <c r="AC1464" s="237"/>
      <c r="AD1464" s="237"/>
      <c r="AE1464" s="237"/>
      <c r="AF1464" s="237"/>
    </row>
    <row r="1465" spans="24:32" x14ac:dyDescent="0.3">
      <c r="X1465" s="237"/>
      <c r="Y1465" s="60"/>
      <c r="Z1465" s="235"/>
      <c r="AA1465" s="236"/>
      <c r="AB1465" s="237"/>
      <c r="AC1465" s="237"/>
      <c r="AD1465" s="237"/>
      <c r="AE1465" s="237"/>
      <c r="AF1465" s="237"/>
    </row>
    <row r="1466" spans="24:32" x14ac:dyDescent="0.3">
      <c r="X1466" s="237"/>
      <c r="Y1466" s="60"/>
      <c r="Z1466" s="235"/>
      <c r="AA1466" s="236"/>
      <c r="AB1466" s="237"/>
      <c r="AC1466" s="237"/>
      <c r="AD1466" s="237"/>
      <c r="AE1466" s="237"/>
      <c r="AF1466" s="237"/>
    </row>
    <row r="1467" spans="24:32" x14ac:dyDescent="0.3">
      <c r="X1467" s="237"/>
      <c r="Y1467" s="60"/>
      <c r="Z1467" s="235"/>
      <c r="AA1467" s="236"/>
      <c r="AB1467" s="237"/>
      <c r="AC1467" s="237"/>
      <c r="AD1467" s="237"/>
      <c r="AE1467" s="237"/>
      <c r="AF1467" s="237"/>
    </row>
    <row r="1468" spans="24:32" x14ac:dyDescent="0.3">
      <c r="X1468" s="237"/>
      <c r="Y1468" s="60"/>
      <c r="Z1468" s="235"/>
      <c r="AA1468" s="236"/>
      <c r="AB1468" s="237"/>
      <c r="AC1468" s="237"/>
      <c r="AD1468" s="237"/>
      <c r="AE1468" s="237"/>
      <c r="AF1468" s="237"/>
    </row>
    <row r="1469" spans="24:32" x14ac:dyDescent="0.3">
      <c r="X1469" s="237"/>
      <c r="Y1469" s="60"/>
      <c r="Z1469" s="235"/>
      <c r="AA1469" s="236"/>
      <c r="AB1469" s="237"/>
      <c r="AC1469" s="237"/>
      <c r="AD1469" s="237"/>
      <c r="AE1469" s="237"/>
      <c r="AF1469" s="237"/>
    </row>
    <row r="1470" spans="24:32" x14ac:dyDescent="0.3">
      <c r="X1470" s="237"/>
      <c r="Y1470" s="60"/>
      <c r="Z1470" s="235"/>
      <c r="AA1470" s="236"/>
      <c r="AB1470" s="237"/>
      <c r="AC1470" s="237"/>
      <c r="AD1470" s="237"/>
      <c r="AE1470" s="237"/>
      <c r="AF1470" s="237"/>
    </row>
    <row r="1471" spans="24:32" x14ac:dyDescent="0.3">
      <c r="X1471" s="237"/>
      <c r="Y1471" s="60"/>
      <c r="Z1471" s="235"/>
      <c r="AA1471" s="236"/>
      <c r="AB1471" s="237"/>
      <c r="AC1471" s="237"/>
      <c r="AD1471" s="237"/>
      <c r="AE1471" s="237"/>
      <c r="AF1471" s="237"/>
    </row>
    <row r="1472" spans="24:32" x14ac:dyDescent="0.3">
      <c r="X1472" s="237"/>
      <c r="Y1472" s="60"/>
      <c r="Z1472" s="235"/>
      <c r="AA1472" s="236"/>
      <c r="AB1472" s="237"/>
      <c r="AC1472" s="237"/>
      <c r="AD1472" s="237"/>
      <c r="AE1472" s="237"/>
      <c r="AF1472" s="237"/>
    </row>
    <row r="1473" spans="24:32" x14ac:dyDescent="0.3">
      <c r="X1473" s="237"/>
      <c r="Y1473" s="60"/>
      <c r="Z1473" s="235"/>
      <c r="AA1473" s="236"/>
      <c r="AB1473" s="237"/>
      <c r="AC1473" s="237"/>
      <c r="AD1473" s="237"/>
      <c r="AE1473" s="237"/>
      <c r="AF1473" s="237"/>
    </row>
    <row r="1474" spans="24:32" x14ac:dyDescent="0.3">
      <c r="X1474" s="237"/>
      <c r="Y1474" s="60"/>
      <c r="Z1474" s="235"/>
      <c r="AA1474" s="236"/>
      <c r="AB1474" s="237"/>
      <c r="AC1474" s="237"/>
      <c r="AD1474" s="237"/>
      <c r="AE1474" s="237"/>
      <c r="AF1474" s="237"/>
    </row>
    <row r="1475" spans="24:32" x14ac:dyDescent="0.3">
      <c r="X1475" s="237"/>
      <c r="Y1475" s="60"/>
      <c r="Z1475" s="235"/>
      <c r="AA1475" s="236"/>
      <c r="AB1475" s="237"/>
      <c r="AC1475" s="237"/>
      <c r="AD1475" s="237"/>
      <c r="AE1475" s="237"/>
      <c r="AF1475" s="237"/>
    </row>
    <row r="1476" spans="24:32" x14ac:dyDescent="0.3">
      <c r="X1476" s="237"/>
      <c r="Y1476" s="60"/>
      <c r="Z1476" s="235"/>
      <c r="AA1476" s="236"/>
      <c r="AB1476" s="237"/>
      <c r="AC1476" s="237"/>
      <c r="AD1476" s="237"/>
      <c r="AE1476" s="237"/>
      <c r="AF1476" s="237"/>
    </row>
    <row r="1477" spans="24:32" x14ac:dyDescent="0.3">
      <c r="X1477" s="237"/>
      <c r="Y1477" s="60"/>
      <c r="Z1477" s="235"/>
      <c r="AA1477" s="236"/>
      <c r="AB1477" s="237"/>
      <c r="AC1477" s="237"/>
      <c r="AD1477" s="237"/>
      <c r="AE1477" s="237"/>
      <c r="AF1477" s="237"/>
    </row>
    <row r="1478" spans="24:32" x14ac:dyDescent="0.3">
      <c r="X1478" s="237"/>
      <c r="Y1478" s="60"/>
      <c r="Z1478" s="235"/>
      <c r="AA1478" s="236"/>
      <c r="AB1478" s="237"/>
      <c r="AC1478" s="237"/>
      <c r="AD1478" s="237"/>
      <c r="AE1478" s="237"/>
      <c r="AF1478" s="237"/>
    </row>
    <row r="1479" spans="24:32" x14ac:dyDescent="0.3">
      <c r="X1479" s="237"/>
      <c r="Y1479" s="60"/>
      <c r="Z1479" s="235"/>
      <c r="AA1479" s="236"/>
      <c r="AB1479" s="237"/>
      <c r="AC1479" s="237"/>
      <c r="AD1479" s="237"/>
      <c r="AE1479" s="237"/>
      <c r="AF1479" s="237"/>
    </row>
    <row r="1480" spans="24:32" x14ac:dyDescent="0.3">
      <c r="X1480" s="237"/>
      <c r="Y1480" s="60"/>
      <c r="Z1480" s="235"/>
      <c r="AA1480" s="236"/>
      <c r="AB1480" s="237"/>
      <c r="AC1480" s="237"/>
      <c r="AD1480" s="237"/>
      <c r="AE1480" s="237"/>
      <c r="AF1480" s="237"/>
    </row>
    <row r="1481" spans="24:32" x14ac:dyDescent="0.3">
      <c r="X1481" s="237"/>
      <c r="Y1481" s="60"/>
      <c r="Z1481" s="235"/>
      <c r="AA1481" s="236"/>
      <c r="AB1481" s="237"/>
      <c r="AC1481" s="237"/>
      <c r="AD1481" s="237"/>
      <c r="AE1481" s="237"/>
      <c r="AF1481" s="237"/>
    </row>
    <row r="1482" spans="24:32" x14ac:dyDescent="0.3">
      <c r="X1482" s="237"/>
      <c r="Y1482" s="60"/>
      <c r="Z1482" s="235"/>
      <c r="AA1482" s="236"/>
      <c r="AB1482" s="237"/>
      <c r="AC1482" s="237"/>
      <c r="AD1482" s="237"/>
      <c r="AE1482" s="237"/>
      <c r="AF1482" s="237"/>
    </row>
    <row r="1483" spans="24:32" x14ac:dyDescent="0.3">
      <c r="X1483" s="237"/>
      <c r="Y1483" s="60"/>
      <c r="Z1483" s="235"/>
      <c r="AA1483" s="236"/>
      <c r="AB1483" s="237"/>
      <c r="AC1483" s="237"/>
      <c r="AD1483" s="237"/>
      <c r="AE1483" s="237"/>
      <c r="AF1483" s="237"/>
    </row>
    <row r="1484" spans="24:32" x14ac:dyDescent="0.3">
      <c r="X1484" s="237"/>
      <c r="Y1484" s="60"/>
      <c r="Z1484" s="235"/>
      <c r="AA1484" s="236"/>
      <c r="AB1484" s="237"/>
      <c r="AC1484" s="237"/>
      <c r="AD1484" s="237"/>
      <c r="AE1484" s="237"/>
      <c r="AF1484" s="237"/>
    </row>
    <row r="1485" spans="24:32" x14ac:dyDescent="0.3">
      <c r="X1485" s="237"/>
      <c r="Y1485" s="60"/>
      <c r="Z1485" s="235"/>
      <c r="AA1485" s="236"/>
      <c r="AB1485" s="237"/>
      <c r="AC1485" s="237"/>
      <c r="AD1485" s="237"/>
      <c r="AE1485" s="237"/>
      <c r="AF1485" s="237"/>
    </row>
    <row r="1486" spans="24:32" x14ac:dyDescent="0.3">
      <c r="X1486" s="237"/>
      <c r="Y1486" s="60"/>
      <c r="Z1486" s="235"/>
      <c r="AA1486" s="236"/>
      <c r="AB1486" s="237"/>
      <c r="AC1486" s="237"/>
      <c r="AD1486" s="237"/>
      <c r="AE1486" s="237"/>
      <c r="AF1486" s="237"/>
    </row>
    <row r="1487" spans="24:32" x14ac:dyDescent="0.3">
      <c r="X1487" s="237"/>
      <c r="Y1487" s="60"/>
      <c r="Z1487" s="235"/>
      <c r="AA1487" s="236"/>
      <c r="AB1487" s="237"/>
      <c r="AC1487" s="237"/>
      <c r="AD1487" s="237"/>
      <c r="AE1487" s="237"/>
      <c r="AF1487" s="237"/>
    </row>
    <row r="1488" spans="24:32" x14ac:dyDescent="0.3">
      <c r="X1488" s="237"/>
      <c r="Y1488" s="60"/>
      <c r="Z1488" s="235"/>
      <c r="AA1488" s="236"/>
      <c r="AB1488" s="237"/>
      <c r="AC1488" s="237"/>
      <c r="AD1488" s="237"/>
      <c r="AE1488" s="237"/>
      <c r="AF1488" s="237"/>
    </row>
    <row r="1489" spans="24:32" x14ac:dyDescent="0.3">
      <c r="X1489" s="237"/>
      <c r="Y1489" s="60"/>
      <c r="Z1489" s="235"/>
      <c r="AA1489" s="236"/>
      <c r="AB1489" s="237"/>
      <c r="AC1489" s="237"/>
      <c r="AD1489" s="237"/>
      <c r="AE1489" s="237"/>
      <c r="AF1489" s="237"/>
    </row>
    <row r="1490" spans="24:32" x14ac:dyDescent="0.3">
      <c r="X1490" s="237"/>
      <c r="Y1490" s="60"/>
      <c r="Z1490" s="235"/>
      <c r="AA1490" s="236"/>
      <c r="AB1490" s="237"/>
      <c r="AC1490" s="237"/>
      <c r="AD1490" s="237"/>
      <c r="AE1490" s="237"/>
      <c r="AF1490" s="237"/>
    </row>
    <row r="1491" spans="24:32" x14ac:dyDescent="0.3">
      <c r="X1491" s="237"/>
      <c r="Y1491" s="60"/>
      <c r="Z1491" s="235"/>
      <c r="AA1491" s="236"/>
      <c r="AB1491" s="237"/>
      <c r="AC1491" s="237"/>
      <c r="AD1491" s="237"/>
      <c r="AE1491" s="237"/>
      <c r="AF1491" s="237"/>
    </row>
    <row r="1492" spans="24:32" x14ac:dyDescent="0.3">
      <c r="X1492" s="237"/>
      <c r="Y1492" s="60"/>
      <c r="Z1492" s="235"/>
      <c r="AA1492" s="236"/>
      <c r="AB1492" s="237"/>
      <c r="AC1492" s="237"/>
      <c r="AD1492" s="237"/>
      <c r="AE1492" s="237"/>
      <c r="AF1492" s="237"/>
    </row>
    <row r="1493" spans="24:32" x14ac:dyDescent="0.3">
      <c r="X1493" s="237"/>
      <c r="Y1493" s="60"/>
      <c r="Z1493" s="235"/>
      <c r="AA1493" s="236"/>
      <c r="AB1493" s="237"/>
      <c r="AC1493" s="237"/>
      <c r="AD1493" s="237"/>
      <c r="AE1493" s="237"/>
      <c r="AF1493" s="237"/>
    </row>
    <row r="1494" spans="24:32" x14ac:dyDescent="0.3">
      <c r="X1494" s="237"/>
      <c r="Y1494" s="60"/>
      <c r="Z1494" s="235"/>
      <c r="AA1494" s="236"/>
      <c r="AB1494" s="237"/>
      <c r="AC1494" s="237"/>
      <c r="AD1494" s="237"/>
      <c r="AE1494" s="237"/>
      <c r="AF1494" s="237"/>
    </row>
    <row r="1495" spans="24:32" x14ac:dyDescent="0.3">
      <c r="X1495" s="237"/>
      <c r="Y1495" s="60"/>
      <c r="Z1495" s="235"/>
      <c r="AA1495" s="236"/>
      <c r="AB1495" s="237"/>
      <c r="AC1495" s="237"/>
      <c r="AD1495" s="237"/>
      <c r="AE1495" s="237"/>
      <c r="AF1495" s="237"/>
    </row>
    <row r="1496" spans="24:32" x14ac:dyDescent="0.3">
      <c r="X1496" s="237"/>
      <c r="Y1496" s="60"/>
      <c r="Z1496" s="235"/>
      <c r="AA1496" s="236"/>
      <c r="AB1496" s="237"/>
      <c r="AC1496" s="237"/>
      <c r="AD1496" s="237"/>
      <c r="AE1496" s="237"/>
      <c r="AF1496" s="237"/>
    </row>
    <row r="1497" spans="24:32" x14ac:dyDescent="0.3">
      <c r="X1497" s="237"/>
      <c r="Y1497" s="60"/>
      <c r="Z1497" s="235"/>
      <c r="AA1497" s="236"/>
      <c r="AB1497" s="237"/>
      <c r="AC1497" s="237"/>
      <c r="AD1497" s="237"/>
      <c r="AE1497" s="237"/>
      <c r="AF1497" s="237"/>
    </row>
    <row r="1498" spans="24:32" x14ac:dyDescent="0.3">
      <c r="X1498" s="237"/>
      <c r="Y1498" s="60"/>
      <c r="Z1498" s="235"/>
      <c r="AA1498" s="236"/>
      <c r="AB1498" s="237"/>
      <c r="AC1498" s="237"/>
      <c r="AD1498" s="237"/>
      <c r="AE1498" s="237"/>
      <c r="AF1498" s="237"/>
    </row>
    <row r="1499" spans="24:32" x14ac:dyDescent="0.3">
      <c r="X1499" s="237"/>
      <c r="Y1499" s="60"/>
      <c r="Z1499" s="235"/>
      <c r="AA1499" s="236"/>
      <c r="AB1499" s="237"/>
      <c r="AC1499" s="237"/>
      <c r="AD1499" s="237"/>
      <c r="AE1499" s="237"/>
      <c r="AF1499" s="237"/>
    </row>
    <row r="1500" spans="24:32" x14ac:dyDescent="0.3">
      <c r="X1500" s="237"/>
      <c r="Y1500" s="60"/>
      <c r="Z1500" s="235"/>
      <c r="AA1500" s="236"/>
      <c r="AB1500" s="237"/>
      <c r="AC1500" s="237"/>
      <c r="AD1500" s="237"/>
      <c r="AE1500" s="237"/>
      <c r="AF1500" s="237"/>
    </row>
    <row r="1501" spans="24:32" x14ac:dyDescent="0.3">
      <c r="X1501" s="237"/>
      <c r="Y1501" s="60"/>
      <c r="Z1501" s="235"/>
      <c r="AA1501" s="236"/>
      <c r="AB1501" s="237"/>
      <c r="AC1501" s="237"/>
      <c r="AD1501" s="237"/>
      <c r="AE1501" s="237"/>
      <c r="AF1501" s="237"/>
    </row>
    <row r="1502" spans="24:32" x14ac:dyDescent="0.3">
      <c r="X1502" s="237"/>
      <c r="Y1502" s="60"/>
      <c r="Z1502" s="235"/>
      <c r="AA1502" s="236"/>
      <c r="AB1502" s="237"/>
      <c r="AC1502" s="237"/>
      <c r="AD1502" s="237"/>
      <c r="AE1502" s="237"/>
      <c r="AF1502" s="237"/>
    </row>
    <row r="1503" spans="24:32" x14ac:dyDescent="0.3">
      <c r="X1503" s="237"/>
      <c r="Y1503" s="60"/>
      <c r="Z1503" s="235"/>
      <c r="AA1503" s="236"/>
      <c r="AB1503" s="237"/>
      <c r="AC1503" s="237"/>
      <c r="AD1503" s="237"/>
      <c r="AE1503" s="237"/>
      <c r="AF1503" s="237"/>
    </row>
    <row r="1504" spans="24:32" x14ac:dyDescent="0.3">
      <c r="X1504" s="237"/>
      <c r="Y1504" s="60"/>
      <c r="Z1504" s="235"/>
      <c r="AA1504" s="236"/>
      <c r="AB1504" s="237"/>
      <c r="AC1504" s="237"/>
      <c r="AD1504" s="237"/>
      <c r="AE1504" s="237"/>
      <c r="AF1504" s="237"/>
    </row>
    <row r="1505" spans="24:32" x14ac:dyDescent="0.3">
      <c r="X1505" s="237"/>
      <c r="Y1505" s="60"/>
      <c r="Z1505" s="235"/>
      <c r="AA1505" s="236"/>
      <c r="AB1505" s="237"/>
      <c r="AC1505" s="237"/>
      <c r="AD1505" s="237"/>
      <c r="AE1505" s="237"/>
      <c r="AF1505" s="237"/>
    </row>
    <row r="1506" spans="24:32" x14ac:dyDescent="0.3">
      <c r="X1506" s="237"/>
      <c r="Y1506" s="60"/>
      <c r="Z1506" s="235"/>
      <c r="AA1506" s="236"/>
      <c r="AB1506" s="237"/>
      <c r="AC1506" s="237"/>
      <c r="AD1506" s="237"/>
      <c r="AE1506" s="237"/>
      <c r="AF1506" s="237"/>
    </row>
    <row r="1507" spans="24:32" x14ac:dyDescent="0.3">
      <c r="X1507" s="237"/>
      <c r="Y1507" s="60"/>
      <c r="Z1507" s="235"/>
      <c r="AA1507" s="236"/>
      <c r="AB1507" s="237"/>
      <c r="AC1507" s="237"/>
      <c r="AD1507" s="237"/>
      <c r="AE1507" s="237"/>
      <c r="AF1507" s="237"/>
    </row>
    <row r="1508" spans="24:32" x14ac:dyDescent="0.3">
      <c r="X1508" s="237"/>
      <c r="Y1508" s="60"/>
      <c r="Z1508" s="235"/>
      <c r="AA1508" s="236"/>
      <c r="AB1508" s="237"/>
      <c r="AC1508" s="237"/>
      <c r="AD1508" s="237"/>
      <c r="AE1508" s="237"/>
      <c r="AF1508" s="237"/>
    </row>
    <row r="1509" spans="24:32" x14ac:dyDescent="0.3">
      <c r="X1509" s="237"/>
      <c r="Y1509" s="60"/>
      <c r="Z1509" s="235"/>
      <c r="AA1509" s="236"/>
      <c r="AB1509" s="237"/>
      <c r="AC1509" s="237"/>
      <c r="AD1509" s="237"/>
      <c r="AE1509" s="237"/>
      <c r="AF1509" s="237"/>
    </row>
    <row r="1510" spans="24:32" x14ac:dyDescent="0.3">
      <c r="X1510" s="237"/>
      <c r="Y1510" s="60"/>
      <c r="Z1510" s="235"/>
      <c r="AA1510" s="236"/>
      <c r="AB1510" s="237"/>
      <c r="AC1510" s="237"/>
      <c r="AD1510" s="237"/>
      <c r="AE1510" s="237"/>
      <c r="AF1510" s="237"/>
    </row>
    <row r="1511" spans="24:32" x14ac:dyDescent="0.3">
      <c r="X1511" s="237"/>
      <c r="Y1511" s="60"/>
      <c r="Z1511" s="235"/>
      <c r="AA1511" s="236"/>
      <c r="AB1511" s="237"/>
      <c r="AC1511" s="237"/>
      <c r="AD1511" s="237"/>
      <c r="AE1511" s="237"/>
      <c r="AF1511" s="237"/>
    </row>
    <row r="1512" spans="24:32" x14ac:dyDescent="0.3">
      <c r="X1512" s="237"/>
      <c r="Y1512" s="60"/>
      <c r="Z1512" s="235"/>
      <c r="AA1512" s="236"/>
      <c r="AB1512" s="237"/>
      <c r="AC1512" s="237"/>
      <c r="AD1512" s="237"/>
      <c r="AE1512" s="237"/>
      <c r="AF1512" s="237"/>
    </row>
    <row r="1513" spans="24:32" x14ac:dyDescent="0.3">
      <c r="X1513" s="237"/>
      <c r="Y1513" s="60"/>
      <c r="Z1513" s="235"/>
      <c r="AA1513" s="236"/>
      <c r="AB1513" s="237"/>
      <c r="AC1513" s="237"/>
      <c r="AD1513" s="237"/>
      <c r="AE1513" s="237"/>
      <c r="AF1513" s="237"/>
    </row>
    <row r="1514" spans="24:32" x14ac:dyDescent="0.3">
      <c r="X1514" s="237"/>
      <c r="Y1514" s="60"/>
      <c r="Z1514" s="235"/>
      <c r="AA1514" s="236"/>
      <c r="AB1514" s="237"/>
      <c r="AC1514" s="237"/>
      <c r="AD1514" s="237"/>
      <c r="AE1514" s="237"/>
      <c r="AF1514" s="237"/>
    </row>
    <row r="1515" spans="24:32" x14ac:dyDescent="0.3">
      <c r="X1515" s="237"/>
      <c r="Y1515" s="60"/>
      <c r="Z1515" s="235"/>
      <c r="AA1515" s="236"/>
      <c r="AB1515" s="237"/>
      <c r="AC1515" s="237"/>
      <c r="AD1515" s="237"/>
      <c r="AE1515" s="237"/>
      <c r="AF1515" s="237"/>
    </row>
    <row r="1516" spans="24:32" x14ac:dyDescent="0.3">
      <c r="X1516" s="237"/>
      <c r="Y1516" s="60"/>
      <c r="Z1516" s="235"/>
      <c r="AA1516" s="236"/>
      <c r="AB1516" s="237"/>
      <c r="AC1516" s="237"/>
      <c r="AD1516" s="237"/>
      <c r="AE1516" s="237"/>
      <c r="AF1516" s="237"/>
    </row>
    <row r="1517" spans="24:32" x14ac:dyDescent="0.3">
      <c r="X1517" s="237"/>
      <c r="Y1517" s="60"/>
      <c r="Z1517" s="235"/>
      <c r="AA1517" s="236"/>
      <c r="AB1517" s="237"/>
      <c r="AC1517" s="237"/>
      <c r="AD1517" s="237"/>
      <c r="AE1517" s="237"/>
      <c r="AF1517" s="237"/>
    </row>
    <row r="1518" spans="24:32" x14ac:dyDescent="0.3">
      <c r="X1518" s="237"/>
      <c r="Y1518" s="60"/>
      <c r="Z1518" s="235"/>
      <c r="AA1518" s="236"/>
      <c r="AB1518" s="237"/>
      <c r="AC1518" s="237"/>
      <c r="AD1518" s="237"/>
      <c r="AE1518" s="237"/>
      <c r="AF1518" s="237"/>
    </row>
    <row r="1519" spans="24:32" x14ac:dyDescent="0.3">
      <c r="X1519" s="237"/>
      <c r="Y1519" s="60"/>
      <c r="Z1519" s="235"/>
      <c r="AA1519" s="236"/>
      <c r="AB1519" s="237"/>
      <c r="AC1519" s="237"/>
      <c r="AD1519" s="237"/>
      <c r="AE1519" s="237"/>
      <c r="AF1519" s="237"/>
    </row>
    <row r="1520" spans="24:32" x14ac:dyDescent="0.3">
      <c r="X1520" s="237"/>
      <c r="Y1520" s="60"/>
      <c r="Z1520" s="235"/>
      <c r="AA1520" s="236"/>
      <c r="AB1520" s="237"/>
      <c r="AC1520" s="237"/>
      <c r="AD1520" s="237"/>
      <c r="AE1520" s="237"/>
      <c r="AF1520" s="237"/>
    </row>
    <row r="1521" spans="24:32" x14ac:dyDescent="0.3">
      <c r="X1521" s="237"/>
      <c r="Y1521" s="60"/>
      <c r="Z1521" s="235"/>
      <c r="AA1521" s="236"/>
      <c r="AB1521" s="237"/>
      <c r="AC1521" s="237"/>
      <c r="AD1521" s="237"/>
      <c r="AE1521" s="237"/>
      <c r="AF1521" s="237"/>
    </row>
    <row r="1522" spans="24:32" x14ac:dyDescent="0.3">
      <c r="X1522" s="237"/>
      <c r="Y1522" s="60"/>
      <c r="Z1522" s="235"/>
      <c r="AA1522" s="236"/>
      <c r="AB1522" s="237"/>
      <c r="AC1522" s="237"/>
      <c r="AD1522" s="237"/>
      <c r="AE1522" s="237"/>
      <c r="AF1522" s="237"/>
    </row>
    <row r="1523" spans="24:32" x14ac:dyDescent="0.3">
      <c r="X1523" s="237"/>
      <c r="Y1523" s="60"/>
      <c r="Z1523" s="235"/>
      <c r="AA1523" s="236"/>
      <c r="AB1523" s="237"/>
      <c r="AC1523" s="237"/>
      <c r="AD1523" s="237"/>
      <c r="AE1523" s="237"/>
      <c r="AF1523" s="237"/>
    </row>
    <row r="1524" spans="24:32" x14ac:dyDescent="0.3">
      <c r="X1524" s="237"/>
      <c r="Y1524" s="60"/>
      <c r="Z1524" s="235"/>
      <c r="AA1524" s="236"/>
      <c r="AB1524" s="237"/>
      <c r="AC1524" s="237"/>
      <c r="AD1524" s="237"/>
      <c r="AE1524" s="237"/>
      <c r="AF1524" s="237"/>
    </row>
    <row r="1525" spans="24:32" x14ac:dyDescent="0.3">
      <c r="X1525" s="237"/>
      <c r="Y1525" s="60"/>
      <c r="Z1525" s="235"/>
      <c r="AA1525" s="236"/>
      <c r="AB1525" s="237"/>
      <c r="AC1525" s="237"/>
      <c r="AD1525" s="237"/>
      <c r="AE1525" s="237"/>
      <c r="AF1525" s="237"/>
    </row>
    <row r="1526" spans="24:32" x14ac:dyDescent="0.3">
      <c r="X1526" s="237"/>
      <c r="Y1526" s="60"/>
      <c r="Z1526" s="235"/>
      <c r="AA1526" s="236"/>
      <c r="AB1526" s="237"/>
      <c r="AC1526" s="237"/>
      <c r="AD1526" s="237"/>
      <c r="AE1526" s="237"/>
      <c r="AF1526" s="237"/>
    </row>
    <row r="1527" spans="24:32" x14ac:dyDescent="0.3">
      <c r="X1527" s="237"/>
      <c r="Y1527" s="60"/>
      <c r="Z1527" s="235"/>
      <c r="AA1527" s="236"/>
      <c r="AB1527" s="237"/>
      <c r="AC1527" s="237"/>
      <c r="AD1527" s="237"/>
      <c r="AE1527" s="237"/>
      <c r="AF1527" s="237"/>
    </row>
    <row r="1528" spans="24:32" x14ac:dyDescent="0.3">
      <c r="X1528" s="237"/>
      <c r="Y1528" s="60"/>
      <c r="Z1528" s="235"/>
      <c r="AA1528" s="236"/>
      <c r="AB1528" s="237"/>
      <c r="AC1528" s="237"/>
      <c r="AD1528" s="237"/>
      <c r="AE1528" s="237"/>
      <c r="AF1528" s="237"/>
    </row>
    <row r="1529" spans="24:32" x14ac:dyDescent="0.3">
      <c r="X1529" s="237"/>
      <c r="Y1529" s="60"/>
      <c r="Z1529" s="235"/>
      <c r="AA1529" s="236"/>
      <c r="AB1529" s="237"/>
      <c r="AC1529" s="237"/>
      <c r="AD1529" s="237"/>
      <c r="AE1529" s="237"/>
      <c r="AF1529" s="237"/>
    </row>
    <row r="1530" spans="24:32" x14ac:dyDescent="0.3">
      <c r="X1530" s="237"/>
      <c r="Y1530" s="60"/>
      <c r="Z1530" s="235"/>
      <c r="AA1530" s="236"/>
      <c r="AB1530" s="237"/>
      <c r="AC1530" s="237"/>
      <c r="AD1530" s="237"/>
      <c r="AE1530" s="237"/>
      <c r="AF1530" s="237"/>
    </row>
    <row r="1531" spans="24:32" x14ac:dyDescent="0.3">
      <c r="X1531" s="237"/>
      <c r="Y1531" s="60"/>
      <c r="Z1531" s="235"/>
      <c r="AA1531" s="236"/>
      <c r="AB1531" s="237"/>
      <c r="AC1531" s="237"/>
      <c r="AD1531" s="237"/>
      <c r="AE1531" s="237"/>
      <c r="AF1531" s="237"/>
    </row>
    <row r="1532" spans="24:32" x14ac:dyDescent="0.3">
      <c r="X1532" s="237"/>
      <c r="Y1532" s="60"/>
      <c r="Z1532" s="235"/>
      <c r="AA1532" s="236"/>
      <c r="AB1532" s="237"/>
      <c r="AC1532" s="237"/>
      <c r="AD1532" s="237"/>
      <c r="AE1532" s="237"/>
      <c r="AF1532" s="237"/>
    </row>
    <row r="1533" spans="24:32" x14ac:dyDescent="0.3">
      <c r="X1533" s="237"/>
      <c r="Y1533" s="60"/>
      <c r="Z1533" s="235"/>
      <c r="AA1533" s="236"/>
      <c r="AB1533" s="237"/>
      <c r="AC1533" s="237"/>
      <c r="AD1533" s="237"/>
      <c r="AE1533" s="237"/>
      <c r="AF1533" s="237"/>
    </row>
    <row r="1534" spans="24:32" x14ac:dyDescent="0.3">
      <c r="X1534" s="237"/>
      <c r="Y1534" s="60"/>
      <c r="Z1534" s="235"/>
      <c r="AA1534" s="236"/>
      <c r="AB1534" s="237"/>
      <c r="AC1534" s="237"/>
      <c r="AD1534" s="237"/>
      <c r="AE1534" s="237"/>
      <c r="AF1534" s="237"/>
    </row>
    <row r="1535" spans="24:32" x14ac:dyDescent="0.3">
      <c r="X1535" s="237"/>
      <c r="Y1535" s="60"/>
      <c r="Z1535" s="235"/>
      <c r="AA1535" s="236"/>
      <c r="AB1535" s="237"/>
      <c r="AC1535" s="237"/>
      <c r="AD1535" s="237"/>
      <c r="AE1535" s="237"/>
      <c r="AF1535" s="237"/>
    </row>
    <row r="1536" spans="24:32" x14ac:dyDescent="0.3">
      <c r="X1536" s="237"/>
      <c r="Y1536" s="60"/>
      <c r="Z1536" s="235"/>
      <c r="AA1536" s="236"/>
      <c r="AB1536" s="237"/>
      <c r="AC1536" s="237"/>
      <c r="AD1536" s="237"/>
      <c r="AE1536" s="237"/>
      <c r="AF1536" s="237"/>
    </row>
    <row r="1537" spans="24:32" x14ac:dyDescent="0.3">
      <c r="X1537" s="237"/>
      <c r="Y1537" s="60"/>
      <c r="Z1537" s="235"/>
      <c r="AA1537" s="236"/>
      <c r="AB1537" s="237"/>
      <c r="AC1537" s="237"/>
      <c r="AD1537" s="237"/>
      <c r="AE1537" s="237"/>
      <c r="AF1537" s="237"/>
    </row>
    <row r="1538" spans="24:32" x14ac:dyDescent="0.3">
      <c r="X1538" s="237"/>
      <c r="Y1538" s="60"/>
      <c r="Z1538" s="235"/>
      <c r="AA1538" s="236"/>
      <c r="AB1538" s="237"/>
      <c r="AC1538" s="237"/>
      <c r="AD1538" s="237"/>
      <c r="AE1538" s="237"/>
      <c r="AF1538" s="237"/>
    </row>
    <row r="1539" spans="24:32" x14ac:dyDescent="0.3">
      <c r="X1539" s="237"/>
      <c r="Y1539" s="60"/>
      <c r="Z1539" s="235"/>
      <c r="AA1539" s="236"/>
      <c r="AB1539" s="237"/>
      <c r="AC1539" s="237"/>
      <c r="AD1539" s="237"/>
      <c r="AE1539" s="237"/>
      <c r="AF1539" s="237"/>
    </row>
    <row r="1540" spans="24:32" x14ac:dyDescent="0.3">
      <c r="X1540" s="237"/>
      <c r="Y1540" s="60"/>
      <c r="Z1540" s="235"/>
      <c r="AA1540" s="236"/>
      <c r="AB1540" s="237"/>
      <c r="AC1540" s="237"/>
      <c r="AD1540" s="237"/>
      <c r="AE1540" s="237"/>
      <c r="AF1540" s="237"/>
    </row>
    <row r="1541" spans="24:32" x14ac:dyDescent="0.3">
      <c r="X1541" s="237"/>
      <c r="Y1541" s="60"/>
      <c r="Z1541" s="235"/>
      <c r="AA1541" s="236"/>
      <c r="AB1541" s="237"/>
      <c r="AC1541" s="237"/>
      <c r="AD1541" s="237"/>
      <c r="AE1541" s="237"/>
      <c r="AF1541" s="237"/>
    </row>
    <row r="1542" spans="24:32" x14ac:dyDescent="0.3">
      <c r="X1542" s="237"/>
      <c r="Y1542" s="60"/>
      <c r="Z1542" s="235"/>
      <c r="AA1542" s="236"/>
      <c r="AB1542" s="237"/>
      <c r="AC1542" s="237"/>
      <c r="AD1542" s="237"/>
      <c r="AE1542" s="237"/>
      <c r="AF1542" s="237"/>
    </row>
    <row r="1543" spans="24:32" x14ac:dyDescent="0.3">
      <c r="X1543" s="237"/>
      <c r="Y1543" s="60"/>
      <c r="Z1543" s="235"/>
      <c r="AA1543" s="236"/>
      <c r="AB1543" s="237"/>
      <c r="AC1543" s="237"/>
      <c r="AD1543" s="237"/>
      <c r="AE1543" s="237"/>
      <c r="AF1543" s="237"/>
    </row>
    <row r="1544" spans="24:32" x14ac:dyDescent="0.3">
      <c r="X1544" s="237"/>
      <c r="Y1544" s="60"/>
      <c r="Z1544" s="235"/>
      <c r="AA1544" s="236"/>
      <c r="AB1544" s="237"/>
      <c r="AC1544" s="237"/>
      <c r="AD1544" s="237"/>
      <c r="AE1544" s="237"/>
      <c r="AF1544" s="237"/>
    </row>
    <row r="1545" spans="24:32" x14ac:dyDescent="0.3">
      <c r="X1545" s="237"/>
      <c r="Y1545" s="60"/>
      <c r="Z1545" s="235"/>
      <c r="AA1545" s="236"/>
      <c r="AB1545" s="237"/>
      <c r="AC1545" s="237"/>
      <c r="AD1545" s="237"/>
      <c r="AE1545" s="237"/>
      <c r="AF1545" s="237"/>
    </row>
    <row r="1546" spans="24:32" x14ac:dyDescent="0.3">
      <c r="X1546" s="237"/>
      <c r="Y1546" s="60"/>
      <c r="Z1546" s="235"/>
      <c r="AA1546" s="236"/>
      <c r="AB1546" s="237"/>
      <c r="AC1546" s="237"/>
      <c r="AD1546" s="237"/>
      <c r="AE1546" s="237"/>
      <c r="AF1546" s="237"/>
    </row>
    <row r="1547" spans="24:32" x14ac:dyDescent="0.3">
      <c r="X1547" s="237"/>
      <c r="Y1547" s="60"/>
      <c r="Z1547" s="235"/>
      <c r="AA1547" s="236"/>
      <c r="AB1547" s="237"/>
      <c r="AC1547" s="237"/>
      <c r="AD1547" s="237"/>
      <c r="AE1547" s="237"/>
      <c r="AF1547" s="237"/>
    </row>
    <row r="1548" spans="24:32" x14ac:dyDescent="0.3">
      <c r="X1548" s="237"/>
      <c r="Y1548" s="60"/>
      <c r="Z1548" s="235"/>
      <c r="AA1548" s="236"/>
      <c r="AB1548" s="237"/>
      <c r="AC1548" s="237"/>
      <c r="AD1548" s="237"/>
      <c r="AE1548" s="237"/>
      <c r="AF1548" s="237"/>
    </row>
    <row r="1549" spans="24:32" x14ac:dyDescent="0.3">
      <c r="X1549" s="237"/>
      <c r="Y1549" s="60"/>
      <c r="Z1549" s="235"/>
      <c r="AA1549" s="236"/>
      <c r="AB1549" s="237"/>
      <c r="AC1549" s="237"/>
      <c r="AD1549" s="237"/>
      <c r="AE1549" s="237"/>
      <c r="AF1549" s="237"/>
    </row>
    <row r="1550" spans="24:32" x14ac:dyDescent="0.3">
      <c r="X1550" s="237"/>
      <c r="Y1550" s="60"/>
      <c r="Z1550" s="235"/>
      <c r="AA1550" s="236"/>
      <c r="AB1550" s="237"/>
      <c r="AC1550" s="237"/>
      <c r="AD1550" s="237"/>
      <c r="AE1550" s="237"/>
      <c r="AF1550" s="237"/>
    </row>
    <row r="1551" spans="24:32" x14ac:dyDescent="0.3">
      <c r="X1551" s="237"/>
      <c r="Y1551" s="60"/>
      <c r="Z1551" s="235"/>
      <c r="AA1551" s="236"/>
      <c r="AB1551" s="237"/>
      <c r="AC1551" s="237"/>
      <c r="AD1551" s="237"/>
      <c r="AE1551" s="237"/>
      <c r="AF1551" s="237"/>
    </row>
    <row r="1552" spans="24:32" x14ac:dyDescent="0.3">
      <c r="X1552" s="237"/>
      <c r="Y1552" s="60"/>
      <c r="Z1552" s="235"/>
      <c r="AA1552" s="236"/>
      <c r="AB1552" s="237"/>
      <c r="AC1552" s="237"/>
      <c r="AD1552" s="237"/>
      <c r="AE1552" s="237"/>
      <c r="AF1552" s="237"/>
    </row>
    <row r="1553" spans="24:32" x14ac:dyDescent="0.3">
      <c r="X1553" s="237"/>
      <c r="Y1553" s="60"/>
      <c r="Z1553" s="235"/>
      <c r="AA1553" s="236"/>
      <c r="AB1553" s="237"/>
      <c r="AC1553" s="237"/>
      <c r="AD1553" s="237"/>
      <c r="AE1553" s="237"/>
      <c r="AF1553" s="237"/>
    </row>
    <row r="1554" spans="24:32" x14ac:dyDescent="0.3">
      <c r="X1554" s="237"/>
      <c r="Y1554" s="60"/>
      <c r="Z1554" s="235"/>
      <c r="AA1554" s="236"/>
      <c r="AB1554" s="237"/>
      <c r="AC1554" s="237"/>
      <c r="AD1554" s="237"/>
      <c r="AE1554" s="237"/>
      <c r="AF1554" s="237"/>
    </row>
    <row r="1555" spans="24:32" x14ac:dyDescent="0.3">
      <c r="X1555" s="237"/>
      <c r="Y1555" s="60"/>
      <c r="Z1555" s="235"/>
      <c r="AA1555" s="236"/>
      <c r="AB1555" s="237"/>
      <c r="AC1555" s="237"/>
      <c r="AD1555" s="237"/>
      <c r="AE1555" s="237"/>
      <c r="AF1555" s="237"/>
    </row>
    <row r="1556" spans="24:32" x14ac:dyDescent="0.3">
      <c r="X1556" s="237"/>
      <c r="Y1556" s="60"/>
      <c r="Z1556" s="235"/>
      <c r="AA1556" s="236"/>
      <c r="AB1556" s="237"/>
      <c r="AC1556" s="237"/>
      <c r="AD1556" s="237"/>
      <c r="AE1556" s="237"/>
      <c r="AF1556" s="237"/>
    </row>
    <row r="1557" spans="24:32" x14ac:dyDescent="0.3">
      <c r="X1557" s="237"/>
      <c r="Y1557" s="60"/>
      <c r="Z1557" s="235"/>
      <c r="AA1557" s="236"/>
      <c r="AB1557" s="237"/>
      <c r="AC1557" s="237"/>
      <c r="AD1557" s="237"/>
      <c r="AE1557" s="237"/>
      <c r="AF1557" s="237"/>
    </row>
    <row r="1558" spans="24:32" x14ac:dyDescent="0.3">
      <c r="X1558" s="237"/>
      <c r="Y1558" s="60"/>
      <c r="Z1558" s="235"/>
      <c r="AA1558" s="236"/>
      <c r="AB1558" s="237"/>
      <c r="AC1558" s="237"/>
      <c r="AD1558" s="237"/>
      <c r="AE1558" s="237"/>
      <c r="AF1558" s="237"/>
    </row>
    <row r="1559" spans="24:32" x14ac:dyDescent="0.3">
      <c r="X1559" s="237"/>
      <c r="Y1559" s="60"/>
      <c r="Z1559" s="235"/>
      <c r="AA1559" s="236"/>
      <c r="AB1559" s="237"/>
      <c r="AC1559" s="237"/>
      <c r="AD1559" s="237"/>
      <c r="AE1559" s="237"/>
      <c r="AF1559" s="237"/>
    </row>
    <row r="1560" spans="24:32" x14ac:dyDescent="0.3">
      <c r="X1560" s="237"/>
      <c r="Y1560" s="60"/>
      <c r="Z1560" s="235"/>
      <c r="AA1560" s="236"/>
      <c r="AB1560" s="237"/>
      <c r="AC1560" s="237"/>
      <c r="AD1560" s="237"/>
      <c r="AE1560" s="237"/>
      <c r="AF1560" s="237"/>
    </row>
    <row r="1561" spans="24:32" x14ac:dyDescent="0.3">
      <c r="X1561" s="237"/>
      <c r="Y1561" s="60"/>
      <c r="Z1561" s="235"/>
      <c r="AA1561" s="236"/>
      <c r="AB1561" s="237"/>
      <c r="AC1561" s="237"/>
      <c r="AD1561" s="237"/>
      <c r="AE1561" s="237"/>
      <c r="AF1561" s="237"/>
    </row>
    <row r="1562" spans="24:32" x14ac:dyDescent="0.3">
      <c r="X1562" s="237"/>
      <c r="Y1562" s="60"/>
      <c r="Z1562" s="235"/>
      <c r="AA1562" s="236"/>
      <c r="AB1562" s="237"/>
      <c r="AC1562" s="237"/>
      <c r="AD1562" s="237"/>
      <c r="AE1562" s="237"/>
      <c r="AF1562" s="237"/>
    </row>
    <row r="1563" spans="24:32" x14ac:dyDescent="0.3">
      <c r="X1563" s="237"/>
      <c r="Y1563" s="60"/>
      <c r="Z1563" s="235"/>
      <c r="AA1563" s="236"/>
      <c r="AB1563" s="237"/>
      <c r="AC1563" s="237"/>
      <c r="AD1563" s="237"/>
      <c r="AE1563" s="237"/>
      <c r="AF1563" s="237"/>
    </row>
    <row r="1564" spans="24:32" x14ac:dyDescent="0.3">
      <c r="X1564" s="237"/>
      <c r="Y1564" s="60"/>
      <c r="Z1564" s="235"/>
      <c r="AA1564" s="236"/>
      <c r="AB1564" s="237"/>
      <c r="AC1564" s="237"/>
      <c r="AD1564" s="237"/>
      <c r="AE1564" s="237"/>
      <c r="AF1564" s="237"/>
    </row>
    <row r="1565" spans="24:32" x14ac:dyDescent="0.3">
      <c r="X1565" s="237"/>
      <c r="Y1565" s="60"/>
      <c r="Z1565" s="235"/>
      <c r="AA1565" s="236"/>
      <c r="AB1565" s="237"/>
      <c r="AC1565" s="237"/>
      <c r="AD1565" s="237"/>
      <c r="AE1565" s="237"/>
      <c r="AF1565" s="237"/>
    </row>
    <row r="1566" spans="24:32" x14ac:dyDescent="0.3">
      <c r="X1566" s="237"/>
      <c r="Y1566" s="60"/>
      <c r="Z1566" s="235"/>
      <c r="AA1566" s="236"/>
      <c r="AB1566" s="237"/>
      <c r="AC1566" s="237"/>
      <c r="AD1566" s="237"/>
      <c r="AE1566" s="237"/>
      <c r="AF1566" s="237"/>
    </row>
    <row r="1567" spans="24:32" x14ac:dyDescent="0.3">
      <c r="X1567" s="237"/>
      <c r="Y1567" s="60"/>
      <c r="Z1567" s="235"/>
      <c r="AA1567" s="236"/>
      <c r="AB1567" s="237"/>
      <c r="AC1567" s="237"/>
      <c r="AD1567" s="237"/>
      <c r="AE1567" s="237"/>
      <c r="AF1567" s="237"/>
    </row>
    <row r="1568" spans="24:32" x14ac:dyDescent="0.3">
      <c r="X1568" s="237"/>
      <c r="Y1568" s="60"/>
      <c r="Z1568" s="235"/>
      <c r="AA1568" s="236"/>
      <c r="AB1568" s="237"/>
      <c r="AC1568" s="237"/>
      <c r="AD1568" s="237"/>
      <c r="AE1568" s="237"/>
      <c r="AF1568" s="237"/>
    </row>
    <row r="1569" spans="24:32" x14ac:dyDescent="0.3">
      <c r="X1569" s="237"/>
      <c r="Y1569" s="60"/>
      <c r="Z1569" s="235"/>
      <c r="AA1569" s="236"/>
      <c r="AB1569" s="237"/>
      <c r="AC1569" s="237"/>
      <c r="AD1569" s="237"/>
      <c r="AE1569" s="237"/>
      <c r="AF1569" s="237"/>
    </row>
    <row r="1570" spans="24:32" x14ac:dyDescent="0.3">
      <c r="X1570" s="237"/>
      <c r="Y1570" s="60"/>
      <c r="Z1570" s="235"/>
      <c r="AA1570" s="236"/>
      <c r="AB1570" s="237"/>
      <c r="AC1570" s="237"/>
      <c r="AD1570" s="237"/>
      <c r="AE1570" s="237"/>
      <c r="AF1570" s="237"/>
    </row>
    <row r="1571" spans="24:32" x14ac:dyDescent="0.3">
      <c r="X1571" s="237"/>
      <c r="Y1571" s="60"/>
      <c r="Z1571" s="235"/>
      <c r="AA1571" s="236"/>
      <c r="AB1571" s="237"/>
      <c r="AC1571" s="237"/>
      <c r="AD1571" s="237"/>
      <c r="AE1571" s="237"/>
      <c r="AF1571" s="237"/>
    </row>
    <row r="1572" spans="24:32" x14ac:dyDescent="0.3">
      <c r="X1572" s="237"/>
      <c r="Y1572" s="60"/>
      <c r="Z1572" s="235"/>
      <c r="AA1572" s="236"/>
      <c r="AB1572" s="237"/>
      <c r="AC1572" s="237"/>
      <c r="AD1572" s="237"/>
      <c r="AE1572" s="237"/>
      <c r="AF1572" s="237"/>
    </row>
    <row r="1573" spans="24:32" x14ac:dyDescent="0.3">
      <c r="X1573" s="237"/>
      <c r="Y1573" s="60"/>
      <c r="Z1573" s="235"/>
      <c r="AA1573" s="236"/>
      <c r="AB1573" s="237"/>
      <c r="AC1573" s="237"/>
      <c r="AD1573" s="237"/>
      <c r="AE1573" s="237"/>
      <c r="AF1573" s="237"/>
    </row>
    <row r="1574" spans="24:32" x14ac:dyDescent="0.3">
      <c r="X1574" s="237"/>
      <c r="Y1574" s="60"/>
      <c r="Z1574" s="235"/>
      <c r="AA1574" s="236"/>
      <c r="AB1574" s="237"/>
      <c r="AC1574" s="237"/>
      <c r="AD1574" s="237"/>
      <c r="AE1574" s="237"/>
      <c r="AF1574" s="237"/>
    </row>
    <row r="1575" spans="24:32" x14ac:dyDescent="0.3">
      <c r="X1575" s="237"/>
      <c r="Y1575" s="60"/>
      <c r="Z1575" s="235"/>
      <c r="AA1575" s="236"/>
      <c r="AB1575" s="237"/>
      <c r="AC1575" s="237"/>
      <c r="AD1575" s="237"/>
      <c r="AE1575" s="237"/>
      <c r="AF1575" s="237"/>
    </row>
    <row r="1576" spans="24:32" x14ac:dyDescent="0.3">
      <c r="X1576" s="237"/>
      <c r="Y1576" s="60"/>
      <c r="Z1576" s="235"/>
      <c r="AA1576" s="236"/>
      <c r="AB1576" s="237"/>
      <c r="AC1576" s="237"/>
      <c r="AD1576" s="237"/>
      <c r="AE1576" s="237"/>
      <c r="AF1576" s="237"/>
    </row>
    <row r="1577" spans="24:32" x14ac:dyDescent="0.3">
      <c r="X1577" s="237"/>
      <c r="Y1577" s="60"/>
      <c r="Z1577" s="235"/>
      <c r="AA1577" s="236"/>
      <c r="AB1577" s="237"/>
      <c r="AC1577" s="237"/>
      <c r="AD1577" s="237"/>
      <c r="AE1577" s="237"/>
      <c r="AF1577" s="237"/>
    </row>
    <row r="1578" spans="24:32" x14ac:dyDescent="0.3">
      <c r="X1578" s="237"/>
      <c r="Y1578" s="60"/>
      <c r="Z1578" s="235"/>
      <c r="AA1578" s="236"/>
      <c r="AB1578" s="237"/>
      <c r="AC1578" s="237"/>
      <c r="AD1578" s="237"/>
      <c r="AE1578" s="237"/>
      <c r="AF1578" s="237"/>
    </row>
    <row r="1579" spans="24:32" x14ac:dyDescent="0.3">
      <c r="X1579" s="237"/>
      <c r="Y1579" s="60"/>
      <c r="Z1579" s="235"/>
      <c r="AA1579" s="236"/>
      <c r="AB1579" s="237"/>
      <c r="AC1579" s="237"/>
      <c r="AD1579" s="237"/>
      <c r="AE1579" s="237"/>
      <c r="AF1579" s="237"/>
    </row>
    <row r="1580" spans="24:32" x14ac:dyDescent="0.3">
      <c r="X1580" s="237"/>
      <c r="Y1580" s="60"/>
      <c r="Z1580" s="235"/>
      <c r="AA1580" s="236"/>
      <c r="AB1580" s="237"/>
      <c r="AC1580" s="237"/>
      <c r="AD1580" s="237"/>
      <c r="AE1580" s="237"/>
      <c r="AF1580" s="237"/>
    </row>
    <row r="1581" spans="24:32" x14ac:dyDescent="0.3">
      <c r="X1581" s="237"/>
      <c r="Y1581" s="60"/>
      <c r="Z1581" s="235"/>
      <c r="AA1581" s="236"/>
      <c r="AB1581" s="237"/>
      <c r="AC1581" s="237"/>
      <c r="AD1581" s="237"/>
      <c r="AE1581" s="237"/>
      <c r="AF1581" s="237"/>
    </row>
    <row r="1582" spans="24:32" x14ac:dyDescent="0.3">
      <c r="X1582" s="237"/>
      <c r="Y1582" s="60"/>
      <c r="Z1582" s="235"/>
      <c r="AA1582" s="236"/>
      <c r="AB1582" s="237"/>
      <c r="AC1582" s="237"/>
      <c r="AD1582" s="237"/>
      <c r="AE1582" s="237"/>
      <c r="AF1582" s="237"/>
    </row>
    <row r="1583" spans="24:32" x14ac:dyDescent="0.3">
      <c r="X1583" s="237"/>
      <c r="Y1583" s="60"/>
      <c r="Z1583" s="235"/>
      <c r="AA1583" s="236"/>
      <c r="AB1583" s="237"/>
      <c r="AC1583" s="237"/>
      <c r="AD1583" s="237"/>
      <c r="AE1583" s="237"/>
      <c r="AF1583" s="237"/>
    </row>
    <row r="1584" spans="24:32" x14ac:dyDescent="0.3">
      <c r="X1584" s="237"/>
      <c r="Y1584" s="60"/>
      <c r="Z1584" s="235"/>
      <c r="AA1584" s="236"/>
      <c r="AB1584" s="237"/>
      <c r="AC1584" s="237"/>
      <c r="AD1584" s="237"/>
      <c r="AE1584" s="237"/>
      <c r="AF1584" s="237"/>
    </row>
    <row r="1585" spans="24:32" x14ac:dyDescent="0.3">
      <c r="X1585" s="237"/>
      <c r="Y1585" s="60"/>
      <c r="Z1585" s="235"/>
      <c r="AA1585" s="236"/>
      <c r="AB1585" s="237"/>
      <c r="AC1585" s="237"/>
      <c r="AD1585" s="237"/>
      <c r="AE1585" s="237"/>
      <c r="AF1585" s="237"/>
    </row>
    <row r="1586" spans="24:32" x14ac:dyDescent="0.3">
      <c r="X1586" s="237"/>
      <c r="Y1586" s="60"/>
      <c r="Z1586" s="235"/>
      <c r="AA1586" s="236"/>
      <c r="AB1586" s="237"/>
      <c r="AC1586" s="237"/>
      <c r="AD1586" s="237"/>
      <c r="AE1586" s="237"/>
      <c r="AF1586" s="237"/>
    </row>
    <row r="1587" spans="24:32" x14ac:dyDescent="0.3">
      <c r="X1587" s="237"/>
      <c r="Y1587" s="60"/>
      <c r="Z1587" s="235"/>
      <c r="AA1587" s="236"/>
      <c r="AB1587" s="237"/>
      <c r="AC1587" s="237"/>
      <c r="AD1587" s="237"/>
      <c r="AE1587" s="237"/>
      <c r="AF1587" s="237"/>
    </row>
    <row r="1588" spans="24:32" x14ac:dyDescent="0.3">
      <c r="X1588" s="237"/>
      <c r="Y1588" s="60"/>
      <c r="Z1588" s="235"/>
      <c r="AA1588" s="236"/>
      <c r="AB1588" s="237"/>
      <c r="AC1588" s="237"/>
      <c r="AD1588" s="237"/>
      <c r="AE1588" s="237"/>
      <c r="AF1588" s="237"/>
    </row>
    <row r="1589" spans="24:32" x14ac:dyDescent="0.3">
      <c r="X1589" s="237"/>
      <c r="Y1589" s="60"/>
      <c r="Z1589" s="235"/>
      <c r="AA1589" s="236"/>
      <c r="AB1589" s="237"/>
      <c r="AC1589" s="237"/>
      <c r="AD1589" s="237"/>
      <c r="AE1589" s="237"/>
      <c r="AF1589" s="237"/>
    </row>
    <row r="1590" spans="24:32" x14ac:dyDescent="0.3">
      <c r="X1590" s="237"/>
      <c r="Y1590" s="60"/>
      <c r="Z1590" s="235"/>
      <c r="AA1590" s="236"/>
      <c r="AB1590" s="237"/>
      <c r="AC1590" s="237"/>
      <c r="AD1590" s="237"/>
      <c r="AE1590" s="237"/>
      <c r="AF1590" s="237"/>
    </row>
    <row r="1591" spans="24:32" x14ac:dyDescent="0.3">
      <c r="X1591" s="237"/>
      <c r="Y1591" s="60"/>
      <c r="Z1591" s="235"/>
      <c r="AA1591" s="236"/>
      <c r="AB1591" s="237"/>
      <c r="AC1591" s="237"/>
      <c r="AD1591" s="237"/>
      <c r="AE1591" s="237"/>
      <c r="AF1591" s="237"/>
    </row>
    <row r="1592" spans="24:32" x14ac:dyDescent="0.3">
      <c r="X1592" s="237"/>
      <c r="Y1592" s="60"/>
      <c r="Z1592" s="235"/>
      <c r="AA1592" s="236"/>
      <c r="AB1592" s="237"/>
      <c r="AC1592" s="237"/>
      <c r="AD1592" s="237"/>
      <c r="AE1592" s="237"/>
      <c r="AF1592" s="237"/>
    </row>
    <row r="1593" spans="24:32" x14ac:dyDescent="0.3">
      <c r="X1593" s="237"/>
      <c r="Y1593" s="60"/>
      <c r="Z1593" s="235"/>
      <c r="AA1593" s="236"/>
      <c r="AB1593" s="237"/>
      <c r="AC1593" s="237"/>
      <c r="AD1593" s="237"/>
      <c r="AE1593" s="237"/>
      <c r="AF1593" s="237"/>
    </row>
    <row r="1594" spans="24:32" x14ac:dyDescent="0.3">
      <c r="X1594" s="237"/>
      <c r="Y1594" s="60"/>
      <c r="Z1594" s="235"/>
      <c r="AA1594" s="236"/>
      <c r="AB1594" s="237"/>
      <c r="AC1594" s="237"/>
      <c r="AD1594" s="237"/>
      <c r="AE1594" s="237"/>
      <c r="AF1594" s="237"/>
    </row>
    <row r="1595" spans="24:32" x14ac:dyDescent="0.3">
      <c r="X1595" s="237"/>
      <c r="Y1595" s="60"/>
      <c r="Z1595" s="235"/>
      <c r="AA1595" s="236"/>
      <c r="AB1595" s="237"/>
      <c r="AC1595" s="237"/>
      <c r="AD1595" s="237"/>
      <c r="AE1595" s="237"/>
      <c r="AF1595" s="237"/>
    </row>
    <row r="1596" spans="24:32" x14ac:dyDescent="0.3">
      <c r="X1596" s="237"/>
      <c r="Y1596" s="60"/>
      <c r="Z1596" s="235"/>
      <c r="AA1596" s="236"/>
      <c r="AB1596" s="237"/>
      <c r="AC1596" s="237"/>
      <c r="AD1596" s="237"/>
      <c r="AE1596" s="237"/>
      <c r="AF1596" s="237"/>
    </row>
    <row r="1597" spans="24:32" x14ac:dyDescent="0.3">
      <c r="X1597" s="237"/>
      <c r="Y1597" s="60"/>
      <c r="Z1597" s="235"/>
      <c r="AA1597" s="236"/>
      <c r="AB1597" s="237"/>
      <c r="AC1597" s="237"/>
      <c r="AD1597" s="237"/>
      <c r="AE1597" s="237"/>
      <c r="AF1597" s="237"/>
    </row>
    <row r="1598" spans="24:32" x14ac:dyDescent="0.3">
      <c r="X1598" s="237"/>
      <c r="Y1598" s="60"/>
      <c r="Z1598" s="235"/>
      <c r="AA1598" s="236"/>
      <c r="AB1598" s="237"/>
      <c r="AC1598" s="237"/>
      <c r="AD1598" s="237"/>
      <c r="AE1598" s="237"/>
      <c r="AF1598" s="237"/>
    </row>
    <row r="1599" spans="24:32" x14ac:dyDescent="0.3">
      <c r="X1599" s="237"/>
      <c r="Y1599" s="60"/>
      <c r="Z1599" s="235"/>
      <c r="AA1599" s="236"/>
      <c r="AB1599" s="237"/>
      <c r="AC1599" s="237"/>
      <c r="AD1599" s="237"/>
      <c r="AE1599" s="237"/>
      <c r="AF1599" s="237"/>
    </row>
    <row r="1600" spans="24:32" x14ac:dyDescent="0.3">
      <c r="X1600" s="237"/>
      <c r="Y1600" s="60"/>
      <c r="Z1600" s="235"/>
      <c r="AA1600" s="236"/>
      <c r="AB1600" s="237"/>
      <c r="AC1600" s="237"/>
      <c r="AD1600" s="237"/>
      <c r="AE1600" s="237"/>
      <c r="AF1600" s="237"/>
    </row>
    <row r="1601" spans="24:32" x14ac:dyDescent="0.3">
      <c r="X1601" s="237"/>
      <c r="Y1601" s="60"/>
      <c r="Z1601" s="235"/>
      <c r="AA1601" s="236"/>
      <c r="AB1601" s="237"/>
      <c r="AC1601" s="237"/>
      <c r="AD1601" s="237"/>
      <c r="AE1601" s="237"/>
      <c r="AF1601" s="237"/>
    </row>
    <row r="1602" spans="24:32" x14ac:dyDescent="0.3">
      <c r="X1602" s="237"/>
      <c r="Y1602" s="60"/>
      <c r="Z1602" s="235"/>
      <c r="AA1602" s="236"/>
      <c r="AB1602" s="237"/>
      <c r="AC1602" s="237"/>
      <c r="AD1602" s="237"/>
      <c r="AE1602" s="237"/>
      <c r="AF1602" s="237"/>
    </row>
    <row r="1603" spans="24:32" x14ac:dyDescent="0.3">
      <c r="X1603" s="237"/>
      <c r="Y1603" s="60"/>
      <c r="Z1603" s="235"/>
      <c r="AA1603" s="236"/>
      <c r="AB1603" s="237"/>
      <c r="AC1603" s="237"/>
      <c r="AD1603" s="237"/>
      <c r="AE1603" s="237"/>
      <c r="AF1603" s="237"/>
    </row>
    <row r="1604" spans="24:32" x14ac:dyDescent="0.3">
      <c r="X1604" s="237"/>
      <c r="Y1604" s="60"/>
      <c r="Z1604" s="235"/>
      <c r="AA1604" s="236"/>
      <c r="AB1604" s="237"/>
      <c r="AC1604" s="237"/>
      <c r="AD1604" s="237"/>
      <c r="AE1604" s="237"/>
      <c r="AF1604" s="237"/>
    </row>
    <row r="1605" spans="24:32" x14ac:dyDescent="0.3">
      <c r="X1605" s="237"/>
      <c r="Y1605" s="60"/>
      <c r="Z1605" s="235"/>
      <c r="AA1605" s="236"/>
      <c r="AB1605" s="237"/>
      <c r="AC1605" s="237"/>
      <c r="AD1605" s="237"/>
      <c r="AE1605" s="237"/>
      <c r="AF1605" s="237"/>
    </row>
    <row r="1606" spans="24:32" x14ac:dyDescent="0.3">
      <c r="X1606" s="237"/>
      <c r="Y1606" s="60"/>
      <c r="Z1606" s="235"/>
      <c r="AA1606" s="236"/>
      <c r="AB1606" s="237"/>
      <c r="AC1606" s="237"/>
      <c r="AD1606" s="237"/>
      <c r="AE1606" s="237"/>
      <c r="AF1606" s="237"/>
    </row>
    <row r="1607" spans="24:32" x14ac:dyDescent="0.3">
      <c r="X1607" s="237"/>
      <c r="Y1607" s="60"/>
      <c r="Z1607" s="235"/>
      <c r="AA1607" s="236"/>
      <c r="AB1607" s="237"/>
      <c r="AC1607" s="237"/>
      <c r="AD1607" s="237"/>
      <c r="AE1607" s="237"/>
      <c r="AF1607" s="237"/>
    </row>
    <row r="1608" spans="24:32" x14ac:dyDescent="0.3">
      <c r="X1608" s="237"/>
      <c r="Y1608" s="60"/>
      <c r="Z1608" s="235"/>
      <c r="AA1608" s="236"/>
      <c r="AB1608" s="237"/>
      <c r="AC1608" s="237"/>
      <c r="AD1608" s="237"/>
      <c r="AE1608" s="237"/>
      <c r="AF1608" s="237"/>
    </row>
    <row r="1609" spans="24:32" x14ac:dyDescent="0.3">
      <c r="X1609" s="237"/>
      <c r="Y1609" s="60"/>
      <c r="Z1609" s="235"/>
      <c r="AA1609" s="236"/>
      <c r="AB1609" s="237"/>
      <c r="AC1609" s="237"/>
      <c r="AD1609" s="237"/>
      <c r="AE1609" s="237"/>
      <c r="AF1609" s="237"/>
    </row>
    <row r="1610" spans="24:32" x14ac:dyDescent="0.3">
      <c r="X1610" s="237"/>
      <c r="Y1610" s="60"/>
      <c r="Z1610" s="235"/>
      <c r="AA1610" s="236"/>
      <c r="AB1610" s="237"/>
      <c r="AC1610" s="237"/>
      <c r="AD1610" s="237"/>
      <c r="AE1610" s="237"/>
      <c r="AF1610" s="237"/>
    </row>
    <row r="1611" spans="24:32" x14ac:dyDescent="0.3">
      <c r="X1611" s="237"/>
      <c r="Y1611" s="60"/>
      <c r="Z1611" s="235"/>
      <c r="AA1611" s="236"/>
      <c r="AB1611" s="237"/>
      <c r="AC1611" s="237"/>
      <c r="AD1611" s="237"/>
      <c r="AE1611" s="237"/>
      <c r="AF1611" s="237"/>
    </row>
    <row r="1612" spans="24:32" x14ac:dyDescent="0.3">
      <c r="X1612" s="237"/>
      <c r="Y1612" s="60"/>
      <c r="Z1612" s="235"/>
      <c r="AA1612" s="236"/>
      <c r="AB1612" s="237"/>
      <c r="AC1612" s="237"/>
      <c r="AD1612" s="237"/>
      <c r="AE1612" s="237"/>
      <c r="AF1612" s="237"/>
    </row>
    <row r="1613" spans="24:32" x14ac:dyDescent="0.3">
      <c r="X1613" s="237"/>
      <c r="Y1613" s="60"/>
      <c r="Z1613" s="235"/>
      <c r="AA1613" s="236"/>
      <c r="AB1613" s="237"/>
      <c r="AC1613" s="237"/>
      <c r="AD1613" s="237"/>
      <c r="AE1613" s="237"/>
      <c r="AF1613" s="237"/>
    </row>
    <row r="1614" spans="24:32" x14ac:dyDescent="0.3">
      <c r="X1614" s="237"/>
      <c r="Y1614" s="60"/>
      <c r="Z1614" s="235"/>
      <c r="AA1614" s="236"/>
      <c r="AB1614" s="237"/>
      <c r="AC1614" s="237"/>
      <c r="AD1614" s="237"/>
      <c r="AE1614" s="237"/>
      <c r="AF1614" s="237"/>
    </row>
    <row r="1615" spans="24:32" x14ac:dyDescent="0.3">
      <c r="X1615" s="237"/>
      <c r="Y1615" s="60"/>
      <c r="Z1615" s="235"/>
      <c r="AA1615" s="236"/>
      <c r="AB1615" s="237"/>
      <c r="AC1615" s="237"/>
      <c r="AD1615" s="237"/>
      <c r="AE1615" s="237"/>
      <c r="AF1615" s="237"/>
    </row>
    <row r="1616" spans="24:32" x14ac:dyDescent="0.3">
      <c r="X1616" s="237"/>
      <c r="Y1616" s="60"/>
      <c r="Z1616" s="235"/>
      <c r="AA1616" s="236"/>
      <c r="AB1616" s="237"/>
      <c r="AC1616" s="237"/>
      <c r="AD1616" s="237"/>
      <c r="AE1616" s="237"/>
      <c r="AF1616" s="237"/>
    </row>
    <row r="1617" spans="24:32" x14ac:dyDescent="0.3">
      <c r="X1617" s="237"/>
      <c r="Y1617" s="60"/>
      <c r="Z1617" s="235"/>
      <c r="AA1617" s="236"/>
      <c r="AB1617" s="237"/>
      <c r="AC1617" s="237"/>
      <c r="AD1617" s="237"/>
      <c r="AE1617" s="237"/>
      <c r="AF1617" s="237"/>
    </row>
    <row r="1618" spans="24:32" x14ac:dyDescent="0.3">
      <c r="X1618" s="237"/>
      <c r="Y1618" s="60"/>
      <c r="Z1618" s="235"/>
      <c r="AA1618" s="236"/>
      <c r="AB1618" s="237"/>
      <c r="AC1618" s="237"/>
      <c r="AD1618" s="237"/>
      <c r="AE1618" s="237"/>
      <c r="AF1618" s="237"/>
    </row>
    <row r="1619" spans="24:32" x14ac:dyDescent="0.3">
      <c r="X1619" s="237"/>
      <c r="Y1619" s="60"/>
      <c r="Z1619" s="235"/>
      <c r="AA1619" s="236"/>
      <c r="AB1619" s="237"/>
      <c r="AC1619" s="237"/>
      <c r="AD1619" s="237"/>
      <c r="AE1619" s="237"/>
      <c r="AF1619" s="237"/>
    </row>
    <row r="1620" spans="24:32" x14ac:dyDescent="0.3">
      <c r="X1620" s="237"/>
      <c r="Y1620" s="60"/>
      <c r="Z1620" s="235"/>
      <c r="AA1620" s="236"/>
      <c r="AB1620" s="237"/>
      <c r="AC1620" s="237"/>
      <c r="AD1620" s="237"/>
      <c r="AE1620" s="237"/>
      <c r="AF1620" s="237"/>
    </row>
    <row r="1621" spans="24:32" x14ac:dyDescent="0.3">
      <c r="X1621" s="237"/>
      <c r="Y1621" s="60"/>
      <c r="Z1621" s="235"/>
      <c r="AA1621" s="236"/>
      <c r="AB1621" s="237"/>
      <c r="AC1621" s="237"/>
      <c r="AD1621" s="237"/>
      <c r="AE1621" s="237"/>
      <c r="AF1621" s="237"/>
    </row>
    <row r="1622" spans="24:32" x14ac:dyDescent="0.3">
      <c r="X1622" s="237"/>
      <c r="Y1622" s="60"/>
      <c r="Z1622" s="235"/>
      <c r="AA1622" s="236"/>
      <c r="AB1622" s="237"/>
      <c r="AC1622" s="237"/>
      <c r="AD1622" s="237"/>
      <c r="AE1622" s="237"/>
      <c r="AF1622" s="237"/>
    </row>
    <row r="1623" spans="24:32" x14ac:dyDescent="0.3">
      <c r="X1623" s="237"/>
      <c r="Y1623" s="60"/>
      <c r="Z1623" s="235"/>
      <c r="AA1623" s="236"/>
      <c r="AB1623" s="237"/>
      <c r="AC1623" s="237"/>
      <c r="AD1623" s="237"/>
      <c r="AE1623" s="237"/>
      <c r="AF1623" s="237"/>
    </row>
    <row r="1624" spans="24:32" x14ac:dyDescent="0.3">
      <c r="X1624" s="237"/>
      <c r="Y1624" s="60"/>
      <c r="Z1624" s="235"/>
      <c r="AA1624" s="236"/>
      <c r="AB1624" s="237"/>
      <c r="AC1624" s="237"/>
      <c r="AD1624" s="237"/>
      <c r="AE1624" s="237"/>
      <c r="AF1624" s="237"/>
    </row>
    <row r="1625" spans="24:32" x14ac:dyDescent="0.3">
      <c r="X1625" s="237"/>
      <c r="Y1625" s="60"/>
      <c r="Z1625" s="235"/>
      <c r="AA1625" s="236"/>
      <c r="AB1625" s="237"/>
      <c r="AC1625" s="237"/>
      <c r="AD1625" s="237"/>
      <c r="AE1625" s="237"/>
      <c r="AF1625" s="237"/>
    </row>
    <row r="1626" spans="24:32" x14ac:dyDescent="0.3">
      <c r="X1626" s="237"/>
      <c r="Y1626" s="60"/>
      <c r="Z1626" s="235"/>
      <c r="AA1626" s="236"/>
      <c r="AB1626" s="237"/>
      <c r="AC1626" s="237"/>
      <c r="AD1626" s="237"/>
      <c r="AE1626" s="237"/>
      <c r="AF1626" s="237"/>
    </row>
    <row r="1627" spans="24:32" x14ac:dyDescent="0.3">
      <c r="X1627" s="237"/>
      <c r="Y1627" s="60"/>
      <c r="Z1627" s="235"/>
      <c r="AA1627" s="236"/>
      <c r="AB1627" s="237"/>
      <c r="AC1627" s="237"/>
      <c r="AD1627" s="237"/>
      <c r="AE1627" s="237"/>
      <c r="AF1627" s="237"/>
    </row>
    <row r="1628" spans="24:32" x14ac:dyDescent="0.3">
      <c r="X1628" s="237"/>
      <c r="Y1628" s="60"/>
      <c r="Z1628" s="235"/>
      <c r="AA1628" s="236"/>
      <c r="AB1628" s="237"/>
      <c r="AC1628" s="237"/>
      <c r="AD1628" s="237"/>
      <c r="AE1628" s="237"/>
      <c r="AF1628" s="237"/>
    </row>
    <row r="1629" spans="24:32" x14ac:dyDescent="0.3">
      <c r="X1629" s="237"/>
      <c r="Y1629" s="60"/>
      <c r="Z1629" s="235"/>
      <c r="AA1629" s="236"/>
      <c r="AB1629" s="237"/>
      <c r="AC1629" s="237"/>
      <c r="AD1629" s="237"/>
      <c r="AE1629" s="237"/>
      <c r="AF1629" s="237"/>
    </row>
    <row r="1630" spans="24:32" x14ac:dyDescent="0.3">
      <c r="X1630" s="237"/>
      <c r="Y1630" s="60"/>
      <c r="Z1630" s="235"/>
      <c r="AA1630" s="236"/>
      <c r="AB1630" s="237"/>
      <c r="AC1630" s="237"/>
      <c r="AD1630" s="237"/>
      <c r="AE1630" s="237"/>
      <c r="AF1630" s="237"/>
    </row>
    <row r="1631" spans="24:32" x14ac:dyDescent="0.3">
      <c r="X1631" s="237"/>
      <c r="Y1631" s="60"/>
      <c r="Z1631" s="235"/>
      <c r="AA1631" s="236"/>
      <c r="AB1631" s="237"/>
      <c r="AC1631" s="237"/>
      <c r="AD1631" s="237"/>
      <c r="AE1631" s="237"/>
      <c r="AF1631" s="237"/>
    </row>
    <row r="1632" spans="24:32" x14ac:dyDescent="0.3">
      <c r="X1632" s="237"/>
      <c r="Y1632" s="60"/>
      <c r="Z1632" s="235"/>
      <c r="AA1632" s="236"/>
      <c r="AB1632" s="237"/>
      <c r="AC1632" s="237"/>
      <c r="AD1632" s="237"/>
      <c r="AE1632" s="237"/>
      <c r="AF1632" s="237"/>
    </row>
    <row r="1633" spans="24:32" x14ac:dyDescent="0.3">
      <c r="X1633" s="237"/>
      <c r="Y1633" s="60"/>
      <c r="Z1633" s="235"/>
      <c r="AA1633" s="236"/>
      <c r="AB1633" s="237"/>
      <c r="AC1633" s="237"/>
      <c r="AD1633" s="237"/>
      <c r="AE1633" s="237"/>
      <c r="AF1633" s="237"/>
    </row>
    <row r="1634" spans="24:32" x14ac:dyDescent="0.3">
      <c r="X1634" s="237"/>
      <c r="Y1634" s="60"/>
      <c r="Z1634" s="235"/>
      <c r="AA1634" s="236"/>
      <c r="AB1634" s="237"/>
      <c r="AC1634" s="237"/>
      <c r="AD1634" s="237"/>
      <c r="AE1634" s="237"/>
      <c r="AF1634" s="237"/>
    </row>
    <row r="1635" spans="24:32" x14ac:dyDescent="0.3">
      <c r="X1635" s="237"/>
      <c r="Y1635" s="60"/>
      <c r="Z1635" s="235"/>
      <c r="AA1635" s="236"/>
      <c r="AB1635" s="237"/>
      <c r="AC1635" s="237"/>
      <c r="AD1635" s="237"/>
      <c r="AE1635" s="237"/>
      <c r="AF1635" s="237"/>
    </row>
    <row r="1636" spans="24:32" x14ac:dyDescent="0.3">
      <c r="X1636" s="237"/>
      <c r="Y1636" s="60"/>
      <c r="Z1636" s="235"/>
      <c r="AA1636" s="236"/>
      <c r="AB1636" s="237"/>
      <c r="AC1636" s="237"/>
      <c r="AD1636" s="237"/>
      <c r="AE1636" s="237"/>
      <c r="AF1636" s="237"/>
    </row>
    <row r="1637" spans="24:32" x14ac:dyDescent="0.3">
      <c r="X1637" s="237"/>
      <c r="Y1637" s="60"/>
      <c r="Z1637" s="235"/>
      <c r="AA1637" s="236"/>
      <c r="AB1637" s="237"/>
      <c r="AC1637" s="237"/>
      <c r="AD1637" s="237"/>
      <c r="AE1637" s="237"/>
      <c r="AF1637" s="237"/>
    </row>
    <row r="1638" spans="24:32" x14ac:dyDescent="0.3">
      <c r="X1638" s="237"/>
      <c r="Y1638" s="60"/>
      <c r="Z1638" s="235"/>
      <c r="AA1638" s="236"/>
      <c r="AB1638" s="237"/>
      <c r="AC1638" s="237"/>
      <c r="AD1638" s="237"/>
      <c r="AE1638" s="237"/>
      <c r="AF1638" s="237"/>
    </row>
    <row r="1639" spans="24:32" x14ac:dyDescent="0.3">
      <c r="X1639" s="237"/>
      <c r="Y1639" s="60"/>
      <c r="Z1639" s="235"/>
      <c r="AA1639" s="236"/>
      <c r="AB1639" s="237"/>
      <c r="AC1639" s="237"/>
      <c r="AD1639" s="237"/>
      <c r="AE1639" s="237"/>
      <c r="AF1639" s="237"/>
    </row>
    <row r="1640" spans="24:32" x14ac:dyDescent="0.3">
      <c r="X1640" s="237"/>
      <c r="Y1640" s="60"/>
      <c r="Z1640" s="235"/>
      <c r="AA1640" s="236"/>
      <c r="AB1640" s="237"/>
      <c r="AC1640" s="237"/>
      <c r="AD1640" s="237"/>
      <c r="AE1640" s="237"/>
      <c r="AF1640" s="237"/>
    </row>
    <row r="1641" spans="24:32" x14ac:dyDescent="0.3">
      <c r="X1641" s="237"/>
      <c r="Y1641" s="60"/>
      <c r="Z1641" s="235"/>
      <c r="AA1641" s="236"/>
      <c r="AB1641" s="237"/>
      <c r="AC1641" s="237"/>
      <c r="AD1641" s="237"/>
      <c r="AE1641" s="237"/>
      <c r="AF1641" s="237"/>
    </row>
    <row r="1642" spans="24:32" x14ac:dyDescent="0.3">
      <c r="X1642" s="237"/>
      <c r="Y1642" s="60"/>
      <c r="Z1642" s="235"/>
      <c r="AA1642" s="236"/>
      <c r="AB1642" s="237"/>
      <c r="AC1642" s="237"/>
      <c r="AD1642" s="237"/>
      <c r="AE1642" s="237"/>
      <c r="AF1642" s="237"/>
    </row>
    <row r="1643" spans="24:32" x14ac:dyDescent="0.3">
      <c r="X1643" s="237"/>
      <c r="Y1643" s="60"/>
      <c r="Z1643" s="235"/>
      <c r="AA1643" s="236"/>
      <c r="AB1643" s="237"/>
      <c r="AC1643" s="237"/>
      <c r="AD1643" s="237"/>
      <c r="AE1643" s="237"/>
      <c r="AF1643" s="237"/>
    </row>
    <row r="1644" spans="24:32" x14ac:dyDescent="0.3">
      <c r="X1644" s="237"/>
      <c r="Y1644" s="60"/>
      <c r="Z1644" s="235"/>
      <c r="AA1644" s="236"/>
      <c r="AB1644" s="237"/>
      <c r="AC1644" s="237"/>
      <c r="AD1644" s="237"/>
      <c r="AE1644" s="237"/>
      <c r="AF1644" s="237"/>
    </row>
    <row r="1645" spans="24:32" x14ac:dyDescent="0.3">
      <c r="X1645" s="237"/>
      <c r="Y1645" s="60"/>
      <c r="Z1645" s="235"/>
      <c r="AA1645" s="236"/>
      <c r="AB1645" s="237"/>
      <c r="AC1645" s="237"/>
      <c r="AD1645" s="237"/>
      <c r="AE1645" s="237"/>
      <c r="AF1645" s="237"/>
    </row>
    <row r="1646" spans="24:32" x14ac:dyDescent="0.3">
      <c r="X1646" s="237"/>
      <c r="Y1646" s="60"/>
      <c r="Z1646" s="235"/>
      <c r="AA1646" s="236"/>
      <c r="AB1646" s="237"/>
      <c r="AC1646" s="237"/>
      <c r="AD1646" s="237"/>
      <c r="AE1646" s="237"/>
      <c r="AF1646" s="237"/>
    </row>
    <row r="1647" spans="24:32" x14ac:dyDescent="0.3">
      <c r="X1647" s="237"/>
      <c r="Y1647" s="60"/>
      <c r="Z1647" s="235"/>
      <c r="AA1647" s="236"/>
      <c r="AB1647" s="237"/>
      <c r="AC1647" s="237"/>
      <c r="AD1647" s="237"/>
      <c r="AE1647" s="237"/>
      <c r="AF1647" s="237"/>
    </row>
    <row r="1648" spans="24:32" x14ac:dyDescent="0.3">
      <c r="X1648" s="237"/>
      <c r="Y1648" s="60"/>
      <c r="Z1648" s="235"/>
      <c r="AA1648" s="236"/>
      <c r="AB1648" s="237"/>
      <c r="AC1648" s="237"/>
      <c r="AD1648" s="237"/>
      <c r="AE1648" s="237"/>
      <c r="AF1648" s="237"/>
    </row>
    <row r="1649" spans="24:32" x14ac:dyDescent="0.3">
      <c r="X1649" s="237"/>
      <c r="Y1649" s="60"/>
      <c r="Z1649" s="235"/>
      <c r="AA1649" s="236"/>
      <c r="AB1649" s="237"/>
      <c r="AC1649" s="237"/>
      <c r="AD1649" s="237"/>
      <c r="AE1649" s="237"/>
      <c r="AF1649" s="237"/>
    </row>
    <row r="1650" spans="24:32" x14ac:dyDescent="0.3">
      <c r="X1650" s="237"/>
      <c r="Y1650" s="60"/>
      <c r="Z1650" s="235"/>
      <c r="AA1650" s="236"/>
      <c r="AB1650" s="237"/>
      <c r="AC1650" s="237"/>
      <c r="AD1650" s="237"/>
      <c r="AE1650" s="237"/>
      <c r="AF1650" s="237"/>
    </row>
    <row r="1651" spans="24:32" x14ac:dyDescent="0.3">
      <c r="X1651" s="237"/>
      <c r="Y1651" s="60"/>
      <c r="Z1651" s="235"/>
      <c r="AA1651" s="236"/>
      <c r="AB1651" s="237"/>
      <c r="AC1651" s="237"/>
      <c r="AD1651" s="237"/>
      <c r="AE1651" s="237"/>
      <c r="AF1651" s="237"/>
    </row>
    <row r="1652" spans="24:32" x14ac:dyDescent="0.3">
      <c r="X1652" s="237"/>
      <c r="Y1652" s="60"/>
      <c r="Z1652" s="235"/>
      <c r="AA1652" s="236"/>
      <c r="AB1652" s="237"/>
      <c r="AC1652" s="237"/>
      <c r="AD1652" s="237"/>
      <c r="AE1652" s="237"/>
      <c r="AF1652" s="237"/>
    </row>
    <row r="1653" spans="24:32" x14ac:dyDescent="0.3">
      <c r="X1653" s="237"/>
      <c r="Y1653" s="60"/>
      <c r="Z1653" s="235"/>
      <c r="AA1653" s="236"/>
      <c r="AB1653" s="237"/>
      <c r="AC1653" s="237"/>
      <c r="AD1653" s="237"/>
      <c r="AE1653" s="237"/>
      <c r="AF1653" s="237"/>
    </row>
    <row r="1654" spans="24:32" x14ac:dyDescent="0.3">
      <c r="X1654" s="237"/>
      <c r="Y1654" s="60"/>
      <c r="Z1654" s="235"/>
      <c r="AA1654" s="236"/>
      <c r="AB1654" s="237"/>
      <c r="AC1654" s="237"/>
      <c r="AD1654" s="237"/>
      <c r="AE1654" s="237"/>
      <c r="AF1654" s="237"/>
    </row>
    <row r="1655" spans="24:32" x14ac:dyDescent="0.3">
      <c r="X1655" s="237"/>
      <c r="Y1655" s="60"/>
      <c r="Z1655" s="235"/>
      <c r="AA1655" s="236"/>
      <c r="AB1655" s="237"/>
      <c r="AC1655" s="237"/>
      <c r="AD1655" s="237"/>
      <c r="AE1655" s="237"/>
      <c r="AF1655" s="237"/>
    </row>
    <row r="1656" spans="24:32" x14ac:dyDescent="0.3">
      <c r="X1656" s="237"/>
      <c r="Y1656" s="60"/>
      <c r="Z1656" s="235"/>
      <c r="AA1656" s="236"/>
      <c r="AB1656" s="237"/>
      <c r="AC1656" s="237"/>
      <c r="AD1656" s="237"/>
      <c r="AE1656" s="237"/>
      <c r="AF1656" s="237"/>
    </row>
    <row r="1657" spans="24:32" x14ac:dyDescent="0.3">
      <c r="X1657" s="237"/>
      <c r="Y1657" s="60"/>
      <c r="Z1657" s="235"/>
      <c r="AA1657" s="236"/>
      <c r="AB1657" s="237"/>
      <c r="AC1657" s="237"/>
      <c r="AD1657" s="237"/>
      <c r="AE1657" s="237"/>
      <c r="AF1657" s="237"/>
    </row>
    <row r="1658" spans="24:32" x14ac:dyDescent="0.3">
      <c r="X1658" s="237"/>
      <c r="Y1658" s="60"/>
      <c r="Z1658" s="235"/>
      <c r="AA1658" s="236"/>
      <c r="AB1658" s="237"/>
      <c r="AC1658" s="237"/>
      <c r="AD1658" s="237"/>
      <c r="AE1658" s="237"/>
      <c r="AF1658" s="237"/>
    </row>
    <row r="1659" spans="24:32" x14ac:dyDescent="0.3">
      <c r="X1659" s="237"/>
      <c r="Y1659" s="60"/>
      <c r="Z1659" s="235"/>
      <c r="AA1659" s="236"/>
      <c r="AB1659" s="237"/>
      <c r="AC1659" s="237"/>
      <c r="AD1659" s="237"/>
      <c r="AE1659" s="237"/>
      <c r="AF1659" s="237"/>
    </row>
    <row r="1660" spans="24:32" x14ac:dyDescent="0.3">
      <c r="X1660" s="237"/>
      <c r="Y1660" s="60"/>
      <c r="Z1660" s="235"/>
      <c r="AA1660" s="236"/>
      <c r="AB1660" s="237"/>
      <c r="AC1660" s="237"/>
      <c r="AD1660" s="237"/>
      <c r="AE1660" s="237"/>
      <c r="AF1660" s="237"/>
    </row>
    <row r="1661" spans="24:32" x14ac:dyDescent="0.3">
      <c r="X1661" s="237"/>
      <c r="Y1661" s="60"/>
      <c r="Z1661" s="235"/>
      <c r="AA1661" s="236"/>
      <c r="AB1661" s="237"/>
      <c r="AC1661" s="237"/>
      <c r="AD1661" s="237"/>
      <c r="AE1661" s="237"/>
      <c r="AF1661" s="237"/>
    </row>
    <row r="1662" spans="24:32" x14ac:dyDescent="0.3">
      <c r="X1662" s="237"/>
      <c r="Y1662" s="60"/>
      <c r="Z1662" s="235"/>
      <c r="AA1662" s="236"/>
      <c r="AB1662" s="237"/>
      <c r="AC1662" s="237"/>
      <c r="AD1662" s="237"/>
      <c r="AE1662" s="237"/>
      <c r="AF1662" s="237"/>
    </row>
    <row r="1663" spans="24:32" x14ac:dyDescent="0.3">
      <c r="X1663" s="237"/>
      <c r="Y1663" s="60"/>
      <c r="Z1663" s="235"/>
      <c r="AA1663" s="236"/>
      <c r="AB1663" s="237"/>
      <c r="AC1663" s="237"/>
      <c r="AD1663" s="237"/>
      <c r="AE1663" s="237"/>
      <c r="AF1663" s="237"/>
    </row>
    <row r="1664" spans="24:32" x14ac:dyDescent="0.3">
      <c r="X1664" s="237"/>
      <c r="Y1664" s="60"/>
      <c r="Z1664" s="235"/>
      <c r="AA1664" s="236"/>
      <c r="AB1664" s="237"/>
      <c r="AC1664" s="237"/>
      <c r="AD1664" s="237"/>
      <c r="AE1664" s="237"/>
      <c r="AF1664" s="237"/>
    </row>
    <row r="1665" spans="24:32" x14ac:dyDescent="0.3">
      <c r="X1665" s="237"/>
      <c r="Y1665" s="60"/>
      <c r="Z1665" s="235"/>
      <c r="AA1665" s="236"/>
      <c r="AB1665" s="237"/>
      <c r="AC1665" s="237"/>
      <c r="AD1665" s="237"/>
      <c r="AE1665" s="237"/>
      <c r="AF1665" s="237"/>
    </row>
    <row r="1666" spans="24:32" x14ac:dyDescent="0.3">
      <c r="X1666" s="237"/>
      <c r="Y1666" s="60"/>
      <c r="Z1666" s="235"/>
      <c r="AA1666" s="236"/>
      <c r="AB1666" s="237"/>
      <c r="AC1666" s="237"/>
      <c r="AD1666" s="237"/>
      <c r="AE1666" s="237"/>
      <c r="AF1666" s="237"/>
    </row>
    <row r="1667" spans="24:32" x14ac:dyDescent="0.3">
      <c r="X1667" s="237"/>
      <c r="Y1667" s="60"/>
      <c r="Z1667" s="235"/>
      <c r="AA1667" s="236"/>
      <c r="AB1667" s="237"/>
      <c r="AC1667" s="237"/>
      <c r="AD1667" s="237"/>
      <c r="AE1667" s="237"/>
      <c r="AF1667" s="237"/>
    </row>
    <row r="1668" spans="24:32" x14ac:dyDescent="0.3">
      <c r="X1668" s="237"/>
      <c r="Y1668" s="60"/>
      <c r="Z1668" s="235"/>
      <c r="AA1668" s="236"/>
      <c r="AB1668" s="237"/>
      <c r="AC1668" s="237"/>
      <c r="AD1668" s="237"/>
      <c r="AE1668" s="237"/>
      <c r="AF1668" s="237"/>
    </row>
    <row r="1669" spans="24:32" x14ac:dyDescent="0.3">
      <c r="X1669" s="237"/>
      <c r="Y1669" s="60"/>
      <c r="Z1669" s="235"/>
      <c r="AA1669" s="236"/>
      <c r="AB1669" s="237"/>
      <c r="AC1669" s="237"/>
      <c r="AD1669" s="237"/>
      <c r="AE1669" s="237"/>
      <c r="AF1669" s="237"/>
    </row>
    <row r="1670" spans="24:32" x14ac:dyDescent="0.3">
      <c r="X1670" s="237"/>
      <c r="Y1670" s="60"/>
      <c r="Z1670" s="235"/>
      <c r="AA1670" s="236"/>
      <c r="AB1670" s="237"/>
      <c r="AC1670" s="237"/>
      <c r="AD1670" s="237"/>
      <c r="AE1670" s="237"/>
      <c r="AF1670" s="237"/>
    </row>
    <row r="1671" spans="24:32" x14ac:dyDescent="0.3">
      <c r="X1671" s="237"/>
      <c r="Y1671" s="60"/>
      <c r="Z1671" s="235"/>
      <c r="AA1671" s="236"/>
      <c r="AB1671" s="237"/>
      <c r="AC1671" s="237"/>
      <c r="AD1671" s="237"/>
      <c r="AE1671" s="237"/>
      <c r="AF1671" s="237"/>
    </row>
    <row r="1672" spans="24:32" x14ac:dyDescent="0.3">
      <c r="X1672" s="237"/>
      <c r="Y1672" s="60"/>
      <c r="Z1672" s="235"/>
      <c r="AA1672" s="236"/>
      <c r="AB1672" s="237"/>
      <c r="AC1672" s="237"/>
      <c r="AD1672" s="237"/>
      <c r="AE1672" s="237"/>
      <c r="AF1672" s="237"/>
    </row>
    <row r="1673" spans="24:32" x14ac:dyDescent="0.3">
      <c r="X1673" s="237"/>
      <c r="Y1673" s="60"/>
      <c r="Z1673" s="235"/>
      <c r="AA1673" s="236"/>
      <c r="AB1673" s="237"/>
      <c r="AC1673" s="237"/>
      <c r="AD1673" s="237"/>
      <c r="AE1673" s="237"/>
      <c r="AF1673" s="237"/>
    </row>
    <row r="1674" spans="24:32" x14ac:dyDescent="0.3">
      <c r="X1674" s="237"/>
      <c r="Y1674" s="60"/>
      <c r="Z1674" s="235"/>
      <c r="AA1674" s="236"/>
      <c r="AB1674" s="237"/>
      <c r="AC1674" s="237"/>
      <c r="AD1674" s="237"/>
      <c r="AE1674" s="237"/>
      <c r="AF1674" s="237"/>
    </row>
    <row r="1675" spans="24:32" x14ac:dyDescent="0.3">
      <c r="X1675" s="237"/>
      <c r="Y1675" s="60"/>
      <c r="Z1675" s="235"/>
      <c r="AA1675" s="236"/>
      <c r="AB1675" s="237"/>
      <c r="AC1675" s="237"/>
      <c r="AD1675" s="237"/>
      <c r="AE1675" s="237"/>
      <c r="AF1675" s="237"/>
    </row>
    <row r="1676" spans="24:32" x14ac:dyDescent="0.3">
      <c r="X1676" s="237"/>
      <c r="Y1676" s="60"/>
      <c r="Z1676" s="235"/>
      <c r="AA1676" s="236"/>
      <c r="AB1676" s="237"/>
      <c r="AC1676" s="237"/>
      <c r="AD1676" s="237"/>
      <c r="AE1676" s="237"/>
      <c r="AF1676" s="237"/>
    </row>
    <row r="1677" spans="24:32" x14ac:dyDescent="0.3">
      <c r="X1677" s="237"/>
      <c r="Y1677" s="60"/>
      <c r="Z1677" s="235"/>
      <c r="AA1677" s="236"/>
      <c r="AB1677" s="237"/>
      <c r="AC1677" s="237"/>
      <c r="AD1677" s="237"/>
      <c r="AE1677" s="237"/>
      <c r="AF1677" s="237"/>
    </row>
    <row r="1678" spans="24:32" x14ac:dyDescent="0.3">
      <c r="X1678" s="237"/>
      <c r="Y1678" s="60"/>
      <c r="Z1678" s="235"/>
      <c r="AA1678" s="236"/>
      <c r="AB1678" s="237"/>
      <c r="AC1678" s="237"/>
      <c r="AD1678" s="237"/>
      <c r="AE1678" s="237"/>
      <c r="AF1678" s="237"/>
    </row>
    <row r="1679" spans="24:32" x14ac:dyDescent="0.3">
      <c r="X1679" s="237"/>
      <c r="Y1679" s="60"/>
      <c r="Z1679" s="235"/>
      <c r="AA1679" s="236"/>
      <c r="AB1679" s="237"/>
      <c r="AC1679" s="237"/>
      <c r="AD1679" s="237"/>
      <c r="AE1679" s="237"/>
      <c r="AF1679" s="237"/>
    </row>
    <row r="1680" spans="24:32" x14ac:dyDescent="0.3">
      <c r="X1680" s="237"/>
      <c r="Y1680" s="60"/>
      <c r="Z1680" s="235"/>
      <c r="AA1680" s="236"/>
      <c r="AB1680" s="237"/>
      <c r="AC1680" s="237"/>
      <c r="AD1680" s="237"/>
      <c r="AE1680" s="237"/>
      <c r="AF1680" s="237"/>
    </row>
    <row r="1681" spans="24:32" x14ac:dyDescent="0.3">
      <c r="X1681" s="237"/>
      <c r="Y1681" s="60"/>
      <c r="Z1681" s="235"/>
      <c r="AA1681" s="236"/>
      <c r="AB1681" s="237"/>
      <c r="AC1681" s="237"/>
      <c r="AD1681" s="237"/>
      <c r="AE1681" s="237"/>
      <c r="AF1681" s="237"/>
    </row>
    <row r="1682" spans="24:32" x14ac:dyDescent="0.3">
      <c r="X1682" s="237"/>
      <c r="Y1682" s="60"/>
      <c r="Z1682" s="235"/>
      <c r="AA1682" s="236"/>
      <c r="AB1682" s="237"/>
      <c r="AC1682" s="237"/>
      <c r="AD1682" s="237"/>
      <c r="AE1682" s="237"/>
      <c r="AF1682" s="237"/>
    </row>
    <row r="1683" spans="24:32" x14ac:dyDescent="0.3">
      <c r="X1683" s="237"/>
      <c r="Y1683" s="60"/>
      <c r="Z1683" s="235"/>
      <c r="AA1683" s="236"/>
      <c r="AB1683" s="237"/>
      <c r="AC1683" s="237"/>
      <c r="AD1683" s="237"/>
      <c r="AE1683" s="237"/>
      <c r="AF1683" s="237"/>
    </row>
    <row r="1684" spans="24:32" x14ac:dyDescent="0.3">
      <c r="X1684" s="237"/>
      <c r="Y1684" s="60"/>
      <c r="Z1684" s="235"/>
      <c r="AA1684" s="236"/>
      <c r="AB1684" s="237"/>
      <c r="AC1684" s="237"/>
      <c r="AD1684" s="237"/>
      <c r="AE1684" s="237"/>
      <c r="AF1684" s="237"/>
    </row>
    <row r="1685" spans="24:32" x14ac:dyDescent="0.3">
      <c r="X1685" s="237"/>
      <c r="Y1685" s="60"/>
      <c r="Z1685" s="235"/>
      <c r="AA1685" s="236"/>
      <c r="AB1685" s="237"/>
      <c r="AC1685" s="237"/>
      <c r="AD1685" s="237"/>
      <c r="AE1685" s="237"/>
      <c r="AF1685" s="237"/>
    </row>
    <row r="1686" spans="24:32" x14ac:dyDescent="0.3">
      <c r="X1686" s="237"/>
      <c r="Y1686" s="60"/>
      <c r="Z1686" s="235"/>
      <c r="AA1686" s="236"/>
      <c r="AB1686" s="237"/>
      <c r="AC1686" s="237"/>
      <c r="AD1686" s="237"/>
      <c r="AE1686" s="237"/>
      <c r="AF1686" s="237"/>
    </row>
    <row r="1687" spans="24:32" x14ac:dyDescent="0.3">
      <c r="X1687" s="237"/>
      <c r="Y1687" s="60"/>
      <c r="Z1687" s="235"/>
      <c r="AA1687" s="236"/>
      <c r="AB1687" s="237"/>
      <c r="AC1687" s="237"/>
      <c r="AD1687" s="237"/>
      <c r="AE1687" s="237"/>
      <c r="AF1687" s="237"/>
    </row>
    <row r="1688" spans="24:32" x14ac:dyDescent="0.3">
      <c r="X1688" s="237"/>
      <c r="Y1688" s="60"/>
      <c r="Z1688" s="235"/>
      <c r="AA1688" s="236"/>
      <c r="AB1688" s="237"/>
      <c r="AC1688" s="237"/>
      <c r="AD1688" s="237"/>
      <c r="AE1688" s="237"/>
      <c r="AF1688" s="237"/>
    </row>
    <row r="1689" spans="24:32" x14ac:dyDescent="0.3">
      <c r="X1689" s="237"/>
      <c r="Y1689" s="60"/>
      <c r="Z1689" s="235"/>
      <c r="AA1689" s="236"/>
      <c r="AB1689" s="237"/>
      <c r="AC1689" s="237"/>
      <c r="AD1689" s="237"/>
      <c r="AE1689" s="237"/>
      <c r="AF1689" s="237"/>
    </row>
    <row r="1690" spans="24:32" x14ac:dyDescent="0.3">
      <c r="X1690" s="237"/>
      <c r="Y1690" s="60"/>
      <c r="Z1690" s="235"/>
      <c r="AA1690" s="236"/>
      <c r="AB1690" s="237"/>
      <c r="AC1690" s="237"/>
      <c r="AD1690" s="237"/>
      <c r="AE1690" s="237"/>
      <c r="AF1690" s="237"/>
    </row>
    <row r="1691" spans="24:32" x14ac:dyDescent="0.3">
      <c r="X1691" s="237"/>
      <c r="Y1691" s="60"/>
      <c r="Z1691" s="235"/>
      <c r="AA1691" s="236"/>
      <c r="AB1691" s="237"/>
      <c r="AC1691" s="237"/>
      <c r="AD1691" s="237"/>
      <c r="AE1691" s="237"/>
      <c r="AF1691" s="237"/>
    </row>
    <row r="1692" spans="24:32" x14ac:dyDescent="0.3">
      <c r="X1692" s="237"/>
      <c r="Y1692" s="60"/>
      <c r="Z1692" s="235"/>
      <c r="AA1692" s="236"/>
      <c r="AB1692" s="237"/>
      <c r="AC1692" s="237"/>
      <c r="AD1692" s="237"/>
      <c r="AE1692" s="237"/>
      <c r="AF1692" s="237"/>
    </row>
    <row r="1693" spans="24:32" x14ac:dyDescent="0.3">
      <c r="X1693" s="237"/>
      <c r="Y1693" s="60"/>
      <c r="Z1693" s="235"/>
      <c r="AA1693" s="236"/>
      <c r="AB1693" s="237"/>
      <c r="AC1693" s="237"/>
      <c r="AD1693" s="237"/>
      <c r="AE1693" s="237"/>
      <c r="AF1693" s="237"/>
    </row>
    <row r="1694" spans="24:32" x14ac:dyDescent="0.3">
      <c r="X1694" s="237"/>
      <c r="Y1694" s="60"/>
      <c r="Z1694" s="235"/>
      <c r="AA1694" s="236"/>
      <c r="AB1694" s="237"/>
      <c r="AC1694" s="237"/>
      <c r="AD1694" s="237"/>
      <c r="AE1694" s="237"/>
      <c r="AF1694" s="237"/>
    </row>
    <row r="1695" spans="24:32" x14ac:dyDescent="0.3">
      <c r="X1695" s="237"/>
      <c r="Y1695" s="60"/>
      <c r="Z1695" s="235"/>
      <c r="AA1695" s="236"/>
      <c r="AB1695" s="237"/>
      <c r="AC1695" s="237"/>
      <c r="AD1695" s="237"/>
      <c r="AE1695" s="237"/>
      <c r="AF1695" s="237"/>
    </row>
    <row r="1696" spans="24:32" x14ac:dyDescent="0.3">
      <c r="X1696" s="237"/>
      <c r="Y1696" s="60"/>
      <c r="Z1696" s="235"/>
      <c r="AA1696" s="236"/>
      <c r="AB1696" s="237"/>
      <c r="AC1696" s="237"/>
      <c r="AD1696" s="237"/>
      <c r="AE1696" s="237"/>
      <c r="AF1696" s="237"/>
    </row>
    <row r="1697" spans="24:32" x14ac:dyDescent="0.3">
      <c r="X1697" s="237"/>
      <c r="Y1697" s="60"/>
      <c r="Z1697" s="235"/>
      <c r="AA1697" s="236"/>
      <c r="AB1697" s="237"/>
      <c r="AC1697" s="237"/>
      <c r="AD1697" s="237"/>
      <c r="AE1697" s="237"/>
      <c r="AF1697" s="237"/>
    </row>
    <row r="1698" spans="24:32" x14ac:dyDescent="0.3">
      <c r="X1698" s="237"/>
      <c r="Y1698" s="60"/>
      <c r="Z1698" s="235"/>
      <c r="AA1698" s="236"/>
      <c r="AB1698" s="237"/>
      <c r="AC1698" s="237"/>
      <c r="AD1698" s="237"/>
      <c r="AE1698" s="237"/>
      <c r="AF1698" s="237"/>
    </row>
    <row r="1699" spans="24:32" x14ac:dyDescent="0.3">
      <c r="X1699" s="237"/>
      <c r="Y1699" s="60"/>
      <c r="Z1699" s="235"/>
      <c r="AA1699" s="236"/>
      <c r="AB1699" s="237"/>
      <c r="AC1699" s="237"/>
      <c r="AD1699" s="237"/>
      <c r="AE1699" s="237"/>
      <c r="AF1699" s="237"/>
    </row>
    <row r="1700" spans="24:32" x14ac:dyDescent="0.3">
      <c r="X1700" s="237"/>
      <c r="Y1700" s="60"/>
      <c r="Z1700" s="235"/>
      <c r="AA1700" s="236"/>
      <c r="AB1700" s="237"/>
      <c r="AC1700" s="237"/>
      <c r="AD1700" s="237"/>
      <c r="AE1700" s="237"/>
      <c r="AF1700" s="237"/>
    </row>
    <row r="1701" spans="24:32" x14ac:dyDescent="0.3">
      <c r="X1701" s="237"/>
      <c r="Y1701" s="60"/>
      <c r="Z1701" s="235"/>
      <c r="AA1701" s="236"/>
      <c r="AB1701" s="237"/>
      <c r="AC1701" s="237"/>
      <c r="AD1701" s="237"/>
      <c r="AE1701" s="237"/>
      <c r="AF1701" s="237"/>
    </row>
    <row r="1702" spans="24:32" x14ac:dyDescent="0.3">
      <c r="X1702" s="237"/>
      <c r="Y1702" s="60"/>
      <c r="Z1702" s="235"/>
      <c r="AA1702" s="236"/>
      <c r="AB1702" s="237"/>
      <c r="AC1702" s="237"/>
      <c r="AD1702" s="237"/>
      <c r="AE1702" s="237"/>
      <c r="AF1702" s="237"/>
    </row>
    <row r="1703" spans="24:32" x14ac:dyDescent="0.3">
      <c r="X1703" s="237"/>
      <c r="Y1703" s="60"/>
      <c r="Z1703" s="235"/>
      <c r="AA1703" s="236"/>
      <c r="AB1703" s="237"/>
      <c r="AC1703" s="237"/>
      <c r="AD1703" s="237"/>
      <c r="AE1703" s="237"/>
      <c r="AF1703" s="237"/>
    </row>
    <row r="1704" spans="24:32" x14ac:dyDescent="0.3">
      <c r="X1704" s="237"/>
      <c r="Y1704" s="60"/>
      <c r="Z1704" s="235"/>
      <c r="AA1704" s="236"/>
      <c r="AB1704" s="237"/>
      <c r="AC1704" s="237"/>
      <c r="AD1704" s="237"/>
      <c r="AE1704" s="237"/>
      <c r="AF1704" s="237"/>
    </row>
    <row r="1705" spans="24:32" x14ac:dyDescent="0.3">
      <c r="X1705" s="237"/>
      <c r="Y1705" s="60"/>
      <c r="Z1705" s="235"/>
      <c r="AA1705" s="236"/>
      <c r="AB1705" s="237"/>
      <c r="AC1705" s="237"/>
      <c r="AD1705" s="237"/>
      <c r="AE1705" s="237"/>
      <c r="AF1705" s="237"/>
    </row>
    <row r="1706" spans="24:32" x14ac:dyDescent="0.3">
      <c r="X1706" s="237"/>
      <c r="Y1706" s="60"/>
      <c r="Z1706" s="235"/>
      <c r="AA1706" s="236"/>
      <c r="AB1706" s="237"/>
      <c r="AC1706" s="237"/>
      <c r="AD1706" s="237"/>
      <c r="AE1706" s="237"/>
      <c r="AF1706" s="237"/>
    </row>
    <row r="1707" spans="24:32" x14ac:dyDescent="0.3">
      <c r="X1707" s="237"/>
      <c r="Y1707" s="60"/>
      <c r="Z1707" s="235"/>
      <c r="AA1707" s="236"/>
      <c r="AB1707" s="237"/>
      <c r="AC1707" s="237"/>
      <c r="AD1707" s="237"/>
      <c r="AE1707" s="237"/>
      <c r="AF1707" s="237"/>
    </row>
    <row r="1708" spans="24:32" x14ac:dyDescent="0.3">
      <c r="X1708" s="237"/>
      <c r="Y1708" s="60"/>
      <c r="Z1708" s="235"/>
      <c r="AA1708" s="236"/>
      <c r="AB1708" s="237"/>
      <c r="AC1708" s="237"/>
      <c r="AD1708" s="237"/>
      <c r="AE1708" s="237"/>
      <c r="AF1708" s="237"/>
    </row>
    <row r="1709" spans="24:32" x14ac:dyDescent="0.3">
      <c r="X1709" s="237"/>
      <c r="Y1709" s="60"/>
      <c r="Z1709" s="235"/>
      <c r="AA1709" s="236"/>
      <c r="AB1709" s="237"/>
      <c r="AC1709" s="237"/>
      <c r="AD1709" s="237"/>
      <c r="AE1709" s="237"/>
      <c r="AF1709" s="237"/>
    </row>
    <row r="1710" spans="24:32" x14ac:dyDescent="0.3">
      <c r="X1710" s="237"/>
      <c r="Y1710" s="60"/>
      <c r="Z1710" s="235"/>
      <c r="AA1710" s="236"/>
      <c r="AB1710" s="237"/>
      <c r="AC1710" s="237"/>
      <c r="AD1710" s="237"/>
      <c r="AE1710" s="237"/>
      <c r="AF1710" s="237"/>
    </row>
    <row r="1711" spans="24:32" x14ac:dyDescent="0.3">
      <c r="X1711" s="237"/>
      <c r="Y1711" s="60"/>
      <c r="Z1711" s="235"/>
      <c r="AA1711" s="236"/>
      <c r="AB1711" s="237"/>
      <c r="AC1711" s="237"/>
      <c r="AD1711" s="237"/>
      <c r="AE1711" s="237"/>
      <c r="AF1711" s="237"/>
    </row>
    <row r="1712" spans="24:32" x14ac:dyDescent="0.3">
      <c r="X1712" s="237"/>
      <c r="Y1712" s="60"/>
      <c r="Z1712" s="235"/>
      <c r="AA1712" s="236"/>
      <c r="AB1712" s="237"/>
      <c r="AC1712" s="237"/>
      <c r="AD1712" s="237"/>
      <c r="AE1712" s="237"/>
      <c r="AF1712" s="237"/>
    </row>
    <row r="1713" spans="24:32" x14ac:dyDescent="0.3">
      <c r="X1713" s="237"/>
      <c r="Y1713" s="60"/>
      <c r="Z1713" s="235"/>
      <c r="AA1713" s="236"/>
      <c r="AB1713" s="237"/>
      <c r="AC1713" s="237"/>
      <c r="AD1713" s="237"/>
      <c r="AE1713" s="237"/>
      <c r="AF1713" s="237"/>
    </row>
    <row r="1714" spans="24:32" x14ac:dyDescent="0.3">
      <c r="X1714" s="237"/>
      <c r="Y1714" s="60"/>
      <c r="Z1714" s="235"/>
      <c r="AA1714" s="236"/>
      <c r="AB1714" s="237"/>
      <c r="AC1714" s="237"/>
      <c r="AD1714" s="237"/>
      <c r="AE1714" s="237"/>
      <c r="AF1714" s="237"/>
    </row>
    <row r="1715" spans="24:32" x14ac:dyDescent="0.3">
      <c r="X1715" s="237"/>
      <c r="Y1715" s="60"/>
      <c r="Z1715" s="235"/>
      <c r="AA1715" s="236"/>
      <c r="AB1715" s="237"/>
      <c r="AC1715" s="237"/>
      <c r="AD1715" s="237"/>
      <c r="AE1715" s="237"/>
      <c r="AF1715" s="237"/>
    </row>
    <row r="1716" spans="24:32" x14ac:dyDescent="0.3">
      <c r="X1716" s="237"/>
      <c r="Y1716" s="60"/>
      <c r="Z1716" s="235"/>
      <c r="AA1716" s="236"/>
      <c r="AB1716" s="237"/>
      <c r="AC1716" s="237"/>
      <c r="AD1716" s="237"/>
      <c r="AE1716" s="237"/>
      <c r="AF1716" s="237"/>
    </row>
    <row r="1717" spans="24:32" x14ac:dyDescent="0.3">
      <c r="X1717" s="237"/>
      <c r="Y1717" s="60"/>
      <c r="Z1717" s="235"/>
      <c r="AA1717" s="236"/>
      <c r="AB1717" s="237"/>
      <c r="AC1717" s="237"/>
      <c r="AD1717" s="237"/>
      <c r="AE1717" s="237"/>
      <c r="AF1717" s="237"/>
    </row>
    <row r="1718" spans="24:32" x14ac:dyDescent="0.3">
      <c r="X1718" s="237"/>
      <c r="Y1718" s="60"/>
      <c r="Z1718" s="235"/>
      <c r="AA1718" s="236"/>
      <c r="AB1718" s="237"/>
      <c r="AC1718" s="237"/>
      <c r="AD1718" s="237"/>
      <c r="AE1718" s="237"/>
      <c r="AF1718" s="237"/>
    </row>
    <row r="1719" spans="24:32" x14ac:dyDescent="0.3">
      <c r="X1719" s="237"/>
      <c r="Y1719" s="60"/>
      <c r="Z1719" s="235"/>
      <c r="AA1719" s="236"/>
      <c r="AB1719" s="237"/>
      <c r="AC1719" s="237"/>
      <c r="AD1719" s="237"/>
      <c r="AE1719" s="237"/>
      <c r="AF1719" s="237"/>
    </row>
    <row r="1720" spans="24:32" x14ac:dyDescent="0.3">
      <c r="X1720" s="237"/>
      <c r="Y1720" s="60"/>
      <c r="Z1720" s="235"/>
      <c r="AA1720" s="236"/>
      <c r="AB1720" s="237"/>
      <c r="AC1720" s="237"/>
      <c r="AD1720" s="237"/>
      <c r="AE1720" s="237"/>
      <c r="AF1720" s="237"/>
    </row>
    <row r="1721" spans="24:32" x14ac:dyDescent="0.3">
      <c r="X1721" s="237"/>
      <c r="Y1721" s="60"/>
      <c r="Z1721" s="235"/>
      <c r="AA1721" s="236"/>
      <c r="AB1721" s="237"/>
      <c r="AC1721" s="237"/>
      <c r="AD1721" s="237"/>
      <c r="AE1721" s="237"/>
      <c r="AF1721" s="237"/>
    </row>
    <row r="1722" spans="24:32" x14ac:dyDescent="0.3">
      <c r="X1722" s="237"/>
      <c r="Y1722" s="60"/>
      <c r="Z1722" s="235"/>
      <c r="AA1722" s="236"/>
      <c r="AB1722" s="237"/>
      <c r="AC1722" s="237"/>
      <c r="AD1722" s="237"/>
      <c r="AE1722" s="237"/>
      <c r="AF1722" s="237"/>
    </row>
    <row r="1723" spans="24:32" x14ac:dyDescent="0.3">
      <c r="X1723" s="237"/>
      <c r="Y1723" s="60"/>
      <c r="Z1723" s="235"/>
      <c r="AA1723" s="236"/>
      <c r="AB1723" s="237"/>
      <c r="AC1723" s="237"/>
      <c r="AD1723" s="237"/>
      <c r="AE1723" s="237"/>
      <c r="AF1723" s="237"/>
    </row>
    <row r="1724" spans="24:32" x14ac:dyDescent="0.3">
      <c r="X1724" s="237"/>
      <c r="Y1724" s="60"/>
      <c r="Z1724" s="235"/>
      <c r="AA1724" s="236"/>
      <c r="AB1724" s="237"/>
      <c r="AC1724" s="237"/>
      <c r="AD1724" s="237"/>
      <c r="AE1724" s="237"/>
      <c r="AF1724" s="237"/>
    </row>
    <row r="1725" spans="24:32" x14ac:dyDescent="0.3">
      <c r="X1725" s="237"/>
      <c r="Y1725" s="60"/>
      <c r="Z1725" s="235"/>
      <c r="AA1725" s="236"/>
      <c r="AB1725" s="237"/>
      <c r="AC1725" s="237"/>
      <c r="AD1725" s="237"/>
      <c r="AE1725" s="237"/>
      <c r="AF1725" s="237"/>
    </row>
    <row r="1726" spans="24:32" x14ac:dyDescent="0.3">
      <c r="X1726" s="237"/>
      <c r="Y1726" s="60"/>
      <c r="Z1726" s="235"/>
      <c r="AA1726" s="236"/>
      <c r="AB1726" s="237"/>
      <c r="AC1726" s="237"/>
      <c r="AD1726" s="237"/>
      <c r="AE1726" s="237"/>
      <c r="AF1726" s="237"/>
    </row>
    <row r="1727" spans="24:32" x14ac:dyDescent="0.3">
      <c r="X1727" s="237"/>
      <c r="Y1727" s="60"/>
      <c r="Z1727" s="235"/>
      <c r="AA1727" s="236"/>
      <c r="AB1727" s="237"/>
      <c r="AC1727" s="237"/>
      <c r="AD1727" s="237"/>
      <c r="AE1727" s="237"/>
      <c r="AF1727" s="237"/>
    </row>
    <row r="1728" spans="24:32" x14ac:dyDescent="0.3">
      <c r="X1728" s="237"/>
      <c r="Y1728" s="60"/>
      <c r="Z1728" s="235"/>
      <c r="AA1728" s="236"/>
      <c r="AB1728" s="237"/>
      <c r="AC1728" s="237"/>
      <c r="AD1728" s="237"/>
      <c r="AE1728" s="237"/>
      <c r="AF1728" s="237"/>
    </row>
    <row r="1729" spans="24:32" x14ac:dyDescent="0.3">
      <c r="X1729" s="237"/>
      <c r="Y1729" s="60"/>
      <c r="Z1729" s="235"/>
      <c r="AA1729" s="236"/>
      <c r="AB1729" s="237"/>
      <c r="AC1729" s="237"/>
      <c r="AD1729" s="237"/>
      <c r="AE1729" s="237"/>
      <c r="AF1729" s="237"/>
    </row>
    <row r="1730" spans="24:32" x14ac:dyDescent="0.3">
      <c r="X1730" s="237"/>
      <c r="Y1730" s="60"/>
      <c r="Z1730" s="235"/>
      <c r="AA1730" s="236"/>
      <c r="AB1730" s="237"/>
      <c r="AC1730" s="237"/>
      <c r="AD1730" s="237"/>
      <c r="AE1730" s="237"/>
      <c r="AF1730" s="237"/>
    </row>
    <row r="1731" spans="24:32" x14ac:dyDescent="0.3">
      <c r="X1731" s="237"/>
      <c r="Y1731" s="60"/>
      <c r="Z1731" s="235"/>
      <c r="AA1731" s="236"/>
      <c r="AB1731" s="237"/>
      <c r="AC1731" s="237"/>
      <c r="AD1731" s="237"/>
      <c r="AE1731" s="237"/>
      <c r="AF1731" s="237"/>
    </row>
    <row r="1732" spans="24:32" x14ac:dyDescent="0.3">
      <c r="X1732" s="237"/>
      <c r="Y1732" s="60"/>
      <c r="Z1732" s="235"/>
      <c r="AA1732" s="236"/>
      <c r="AB1732" s="237"/>
      <c r="AC1732" s="237"/>
      <c r="AD1732" s="237"/>
      <c r="AE1732" s="237"/>
      <c r="AF1732" s="237"/>
    </row>
    <row r="1733" spans="24:32" x14ac:dyDescent="0.3">
      <c r="X1733" s="237"/>
      <c r="Y1733" s="60"/>
      <c r="Z1733" s="235"/>
      <c r="AA1733" s="236"/>
      <c r="AB1733" s="237"/>
      <c r="AC1733" s="237"/>
      <c r="AD1733" s="237"/>
      <c r="AE1733" s="237"/>
      <c r="AF1733" s="237"/>
    </row>
    <row r="1734" spans="24:32" x14ac:dyDescent="0.3">
      <c r="X1734" s="237"/>
      <c r="Y1734" s="60"/>
      <c r="Z1734" s="235"/>
      <c r="AA1734" s="236"/>
      <c r="AB1734" s="237"/>
      <c r="AC1734" s="237"/>
      <c r="AD1734" s="237"/>
      <c r="AE1734" s="237"/>
      <c r="AF1734" s="237"/>
    </row>
    <row r="1735" spans="24:32" x14ac:dyDescent="0.3">
      <c r="X1735" s="237"/>
      <c r="Y1735" s="60"/>
      <c r="Z1735" s="235"/>
      <c r="AA1735" s="236"/>
      <c r="AB1735" s="237"/>
      <c r="AC1735" s="237"/>
      <c r="AD1735" s="237"/>
      <c r="AE1735" s="237"/>
      <c r="AF1735" s="237"/>
    </row>
    <row r="1736" spans="24:32" x14ac:dyDescent="0.3">
      <c r="X1736" s="237"/>
      <c r="Y1736" s="60"/>
      <c r="Z1736" s="235"/>
      <c r="AA1736" s="236"/>
      <c r="AB1736" s="237"/>
      <c r="AC1736" s="237"/>
      <c r="AD1736" s="237"/>
      <c r="AE1736" s="237"/>
      <c r="AF1736" s="237"/>
    </row>
    <row r="1737" spans="24:32" x14ac:dyDescent="0.3">
      <c r="X1737" s="237"/>
      <c r="Y1737" s="60"/>
      <c r="Z1737" s="235"/>
      <c r="AA1737" s="236"/>
      <c r="AB1737" s="237"/>
      <c r="AC1737" s="237"/>
      <c r="AD1737" s="237"/>
      <c r="AE1737" s="237"/>
      <c r="AF1737" s="237"/>
    </row>
    <row r="1738" spans="24:32" x14ac:dyDescent="0.3">
      <c r="X1738" s="237"/>
      <c r="Y1738" s="60"/>
      <c r="Z1738" s="235"/>
      <c r="AA1738" s="236"/>
      <c r="AB1738" s="237"/>
      <c r="AC1738" s="237"/>
      <c r="AD1738" s="237"/>
      <c r="AE1738" s="237"/>
      <c r="AF1738" s="237"/>
    </row>
    <row r="1739" spans="24:32" x14ac:dyDescent="0.3">
      <c r="X1739" s="237"/>
      <c r="Y1739" s="60"/>
      <c r="Z1739" s="235"/>
      <c r="AA1739" s="236"/>
      <c r="AB1739" s="237"/>
      <c r="AC1739" s="237"/>
      <c r="AD1739" s="237"/>
      <c r="AE1739" s="237"/>
      <c r="AF1739" s="237"/>
    </row>
    <row r="1740" spans="24:32" x14ac:dyDescent="0.3">
      <c r="X1740" s="237"/>
      <c r="Y1740" s="60"/>
      <c r="Z1740" s="235"/>
      <c r="AA1740" s="236"/>
      <c r="AB1740" s="237"/>
      <c r="AC1740" s="237"/>
      <c r="AD1740" s="237"/>
      <c r="AE1740" s="237"/>
      <c r="AF1740" s="237"/>
    </row>
    <row r="1741" spans="24:32" x14ac:dyDescent="0.3">
      <c r="X1741" s="237"/>
      <c r="Y1741" s="60"/>
      <c r="Z1741" s="235"/>
      <c r="AA1741" s="236"/>
      <c r="AB1741" s="237"/>
      <c r="AC1741" s="237"/>
      <c r="AD1741" s="237"/>
      <c r="AE1741" s="237"/>
      <c r="AF1741" s="237"/>
    </row>
    <row r="1742" spans="24:32" x14ac:dyDescent="0.3">
      <c r="X1742" s="237"/>
      <c r="Y1742" s="60"/>
      <c r="Z1742" s="235"/>
      <c r="AA1742" s="236"/>
      <c r="AB1742" s="237"/>
      <c r="AC1742" s="237"/>
      <c r="AD1742" s="237"/>
      <c r="AE1742" s="237"/>
      <c r="AF1742" s="237"/>
    </row>
    <row r="1743" spans="24:32" x14ac:dyDescent="0.3">
      <c r="X1743" s="237"/>
      <c r="Y1743" s="60"/>
      <c r="Z1743" s="235"/>
      <c r="AA1743" s="236"/>
      <c r="AB1743" s="237"/>
      <c r="AC1743" s="237"/>
      <c r="AD1743" s="237"/>
      <c r="AE1743" s="237"/>
      <c r="AF1743" s="237"/>
    </row>
    <row r="1744" spans="24:32" x14ac:dyDescent="0.3">
      <c r="X1744" s="237"/>
      <c r="Y1744" s="60"/>
      <c r="Z1744" s="235"/>
      <c r="AA1744" s="236"/>
      <c r="AB1744" s="237"/>
      <c r="AC1744" s="237"/>
      <c r="AD1744" s="237"/>
      <c r="AE1744" s="237"/>
      <c r="AF1744" s="237"/>
    </row>
    <row r="1745" spans="24:32" x14ac:dyDescent="0.3">
      <c r="X1745" s="237"/>
      <c r="Y1745" s="60"/>
      <c r="Z1745" s="235"/>
      <c r="AA1745" s="236"/>
      <c r="AB1745" s="237"/>
      <c r="AC1745" s="237"/>
      <c r="AD1745" s="237"/>
      <c r="AE1745" s="237"/>
      <c r="AF1745" s="237"/>
    </row>
    <row r="1746" spans="24:32" x14ac:dyDescent="0.3">
      <c r="X1746" s="237"/>
      <c r="Y1746" s="60"/>
      <c r="Z1746" s="235"/>
      <c r="AA1746" s="236"/>
      <c r="AB1746" s="237"/>
      <c r="AC1746" s="237"/>
      <c r="AD1746" s="237"/>
      <c r="AE1746" s="237"/>
      <c r="AF1746" s="237"/>
    </row>
    <row r="1747" spans="24:32" x14ac:dyDescent="0.3">
      <c r="X1747" s="237"/>
      <c r="Y1747" s="60"/>
      <c r="Z1747" s="235"/>
      <c r="AA1747" s="236"/>
      <c r="AB1747" s="237"/>
      <c r="AC1747" s="237"/>
      <c r="AD1747" s="237"/>
      <c r="AE1747" s="237"/>
      <c r="AF1747" s="237"/>
    </row>
    <row r="1748" spans="24:32" x14ac:dyDescent="0.3">
      <c r="X1748" s="237"/>
      <c r="Y1748" s="60"/>
      <c r="Z1748" s="235"/>
      <c r="AA1748" s="236"/>
      <c r="AB1748" s="237"/>
      <c r="AC1748" s="237"/>
      <c r="AD1748" s="237"/>
      <c r="AE1748" s="237"/>
      <c r="AF1748" s="237"/>
    </row>
    <row r="1749" spans="24:32" x14ac:dyDescent="0.3">
      <c r="X1749" s="237"/>
      <c r="Y1749" s="60"/>
      <c r="Z1749" s="235"/>
      <c r="AA1749" s="236"/>
      <c r="AB1749" s="237"/>
      <c r="AC1749" s="237"/>
      <c r="AD1749" s="237"/>
      <c r="AE1749" s="237"/>
      <c r="AF1749" s="237"/>
    </row>
    <row r="1750" spans="24:32" x14ac:dyDescent="0.3">
      <c r="X1750" s="237"/>
      <c r="Y1750" s="60"/>
      <c r="Z1750" s="235"/>
      <c r="AA1750" s="236"/>
      <c r="AB1750" s="237"/>
      <c r="AC1750" s="237"/>
      <c r="AD1750" s="237"/>
      <c r="AE1750" s="237"/>
      <c r="AF1750" s="237"/>
    </row>
    <row r="1751" spans="24:32" x14ac:dyDescent="0.3">
      <c r="X1751" s="237"/>
      <c r="Y1751" s="60"/>
      <c r="Z1751" s="235"/>
      <c r="AA1751" s="236"/>
      <c r="AB1751" s="237"/>
      <c r="AC1751" s="237"/>
      <c r="AD1751" s="237"/>
      <c r="AE1751" s="237"/>
      <c r="AF1751" s="237"/>
    </row>
    <row r="1752" spans="24:32" x14ac:dyDescent="0.3">
      <c r="X1752" s="237"/>
      <c r="Y1752" s="60"/>
      <c r="Z1752" s="235"/>
      <c r="AA1752" s="236"/>
      <c r="AB1752" s="237"/>
      <c r="AC1752" s="237"/>
      <c r="AD1752" s="237"/>
      <c r="AE1752" s="237"/>
      <c r="AF1752" s="237"/>
    </row>
    <row r="1753" spans="24:32" x14ac:dyDescent="0.3">
      <c r="X1753" s="237"/>
      <c r="Y1753" s="60"/>
      <c r="Z1753" s="235"/>
      <c r="AA1753" s="236"/>
      <c r="AB1753" s="237"/>
      <c r="AC1753" s="237"/>
      <c r="AD1753" s="237"/>
      <c r="AE1753" s="237"/>
      <c r="AF1753" s="237"/>
    </row>
    <row r="1754" spans="24:32" x14ac:dyDescent="0.3">
      <c r="X1754" s="237"/>
      <c r="Y1754" s="60"/>
      <c r="Z1754" s="235"/>
      <c r="AA1754" s="236"/>
      <c r="AB1754" s="237"/>
      <c r="AC1754" s="237"/>
      <c r="AD1754" s="237"/>
      <c r="AE1754" s="237"/>
      <c r="AF1754" s="237"/>
    </row>
    <row r="1755" spans="24:32" x14ac:dyDescent="0.3">
      <c r="X1755" s="237"/>
      <c r="Y1755" s="60"/>
      <c r="Z1755" s="235"/>
      <c r="AA1755" s="236"/>
      <c r="AB1755" s="237"/>
      <c r="AC1755" s="237"/>
      <c r="AD1755" s="237"/>
      <c r="AE1755" s="237"/>
      <c r="AF1755" s="237"/>
    </row>
    <row r="1756" spans="24:32" x14ac:dyDescent="0.3">
      <c r="X1756" s="237"/>
      <c r="Y1756" s="60"/>
      <c r="Z1756" s="235"/>
      <c r="AA1756" s="236"/>
      <c r="AB1756" s="237"/>
      <c r="AC1756" s="237"/>
      <c r="AD1756" s="237"/>
      <c r="AE1756" s="237"/>
      <c r="AF1756" s="237"/>
    </row>
    <row r="1757" spans="24:32" x14ac:dyDescent="0.3">
      <c r="X1757" s="237"/>
      <c r="Y1757" s="60"/>
      <c r="Z1757" s="235"/>
      <c r="AA1757" s="236"/>
      <c r="AB1757" s="237"/>
      <c r="AC1757" s="237"/>
      <c r="AD1757" s="237"/>
      <c r="AE1757" s="237"/>
      <c r="AF1757" s="237"/>
    </row>
    <row r="1758" spans="24:32" x14ac:dyDescent="0.3">
      <c r="X1758" s="237"/>
      <c r="Y1758" s="60"/>
      <c r="Z1758" s="235"/>
      <c r="AA1758" s="236"/>
      <c r="AB1758" s="237"/>
      <c r="AC1758" s="237"/>
      <c r="AD1758" s="237"/>
      <c r="AE1758" s="237"/>
      <c r="AF1758" s="237"/>
    </row>
    <row r="1759" spans="24:32" x14ac:dyDescent="0.3">
      <c r="X1759" s="237"/>
      <c r="Y1759" s="60"/>
      <c r="Z1759" s="235"/>
      <c r="AA1759" s="236"/>
      <c r="AB1759" s="237"/>
      <c r="AC1759" s="237"/>
      <c r="AD1759" s="237"/>
      <c r="AE1759" s="237"/>
      <c r="AF1759" s="237"/>
    </row>
    <row r="1760" spans="24:32" x14ac:dyDescent="0.3">
      <c r="X1760" s="237"/>
      <c r="Y1760" s="60"/>
      <c r="Z1760" s="235"/>
      <c r="AA1760" s="236"/>
      <c r="AB1760" s="237"/>
      <c r="AC1760" s="237"/>
      <c r="AD1760" s="237"/>
      <c r="AE1760" s="237"/>
      <c r="AF1760" s="237"/>
    </row>
    <row r="1761" spans="24:32" x14ac:dyDescent="0.3">
      <c r="X1761" s="237"/>
      <c r="Y1761" s="60"/>
      <c r="Z1761" s="235"/>
      <c r="AA1761" s="236"/>
      <c r="AB1761" s="237"/>
      <c r="AC1761" s="237"/>
      <c r="AD1761" s="237"/>
      <c r="AE1761" s="237"/>
      <c r="AF1761" s="237"/>
    </row>
    <row r="1762" spans="24:32" x14ac:dyDescent="0.3">
      <c r="X1762" s="237"/>
      <c r="Y1762" s="60"/>
      <c r="Z1762" s="235"/>
      <c r="AA1762" s="236"/>
      <c r="AB1762" s="237"/>
      <c r="AC1762" s="237"/>
      <c r="AD1762" s="237"/>
      <c r="AE1762" s="237"/>
      <c r="AF1762" s="237"/>
    </row>
    <row r="1763" spans="24:32" x14ac:dyDescent="0.3">
      <c r="X1763" s="237"/>
      <c r="Y1763" s="60"/>
      <c r="Z1763" s="235"/>
      <c r="AA1763" s="236"/>
      <c r="AB1763" s="237"/>
      <c r="AC1763" s="237"/>
      <c r="AD1763" s="237"/>
      <c r="AE1763" s="237"/>
      <c r="AF1763" s="237"/>
    </row>
    <row r="1764" spans="24:32" x14ac:dyDescent="0.3">
      <c r="X1764" s="237"/>
      <c r="Y1764" s="60"/>
      <c r="Z1764" s="235"/>
      <c r="AA1764" s="236"/>
      <c r="AB1764" s="237"/>
      <c r="AC1764" s="237"/>
      <c r="AD1764" s="237"/>
      <c r="AE1764" s="237"/>
      <c r="AF1764" s="237"/>
    </row>
    <row r="1765" spans="24:32" x14ac:dyDescent="0.3">
      <c r="X1765" s="237"/>
      <c r="Y1765" s="60"/>
      <c r="Z1765" s="235"/>
      <c r="AA1765" s="236"/>
      <c r="AB1765" s="237"/>
      <c r="AC1765" s="237"/>
      <c r="AD1765" s="237"/>
      <c r="AE1765" s="237"/>
      <c r="AF1765" s="237"/>
    </row>
    <row r="1766" spans="24:32" x14ac:dyDescent="0.3">
      <c r="X1766" s="237"/>
      <c r="Y1766" s="60"/>
      <c r="Z1766" s="235"/>
      <c r="AA1766" s="236"/>
      <c r="AB1766" s="237"/>
      <c r="AC1766" s="237"/>
      <c r="AD1766" s="237"/>
      <c r="AE1766" s="237"/>
      <c r="AF1766" s="237"/>
    </row>
    <row r="1767" spans="24:32" x14ac:dyDescent="0.3">
      <c r="X1767" s="237"/>
      <c r="Y1767" s="60"/>
      <c r="Z1767" s="235"/>
      <c r="AA1767" s="236"/>
      <c r="AB1767" s="237"/>
      <c r="AC1767" s="237"/>
      <c r="AD1767" s="237"/>
      <c r="AE1767" s="237"/>
      <c r="AF1767" s="237"/>
    </row>
    <row r="1768" spans="24:32" x14ac:dyDescent="0.3">
      <c r="X1768" s="237"/>
      <c r="Y1768" s="60"/>
      <c r="Z1768" s="235"/>
      <c r="AA1768" s="236"/>
      <c r="AB1768" s="237"/>
      <c r="AC1768" s="237"/>
      <c r="AD1768" s="237"/>
      <c r="AE1768" s="237"/>
      <c r="AF1768" s="237"/>
    </row>
    <row r="1769" spans="24:32" x14ac:dyDescent="0.3">
      <c r="X1769" s="237"/>
      <c r="Y1769" s="60"/>
      <c r="Z1769" s="235"/>
      <c r="AA1769" s="236"/>
      <c r="AB1769" s="237"/>
      <c r="AC1769" s="237"/>
      <c r="AD1769" s="237"/>
      <c r="AE1769" s="237"/>
      <c r="AF1769" s="237"/>
    </row>
    <row r="1770" spans="24:32" x14ac:dyDescent="0.3">
      <c r="X1770" s="237"/>
      <c r="Y1770" s="60"/>
      <c r="Z1770" s="235"/>
      <c r="AA1770" s="236"/>
      <c r="AB1770" s="237"/>
      <c r="AC1770" s="237"/>
      <c r="AD1770" s="237"/>
      <c r="AE1770" s="237"/>
      <c r="AF1770" s="237"/>
    </row>
    <row r="1771" spans="24:32" x14ac:dyDescent="0.3">
      <c r="X1771" s="237"/>
      <c r="Y1771" s="60"/>
      <c r="Z1771" s="235"/>
      <c r="AA1771" s="236"/>
      <c r="AB1771" s="237"/>
      <c r="AC1771" s="237"/>
      <c r="AD1771" s="237"/>
      <c r="AE1771" s="237"/>
      <c r="AF1771" s="237"/>
    </row>
    <row r="1772" spans="24:32" x14ac:dyDescent="0.3">
      <c r="X1772" s="237"/>
      <c r="Y1772" s="60"/>
      <c r="Z1772" s="235"/>
      <c r="AA1772" s="236"/>
      <c r="AB1772" s="237"/>
      <c r="AC1772" s="237"/>
      <c r="AD1772" s="237"/>
      <c r="AE1772" s="237"/>
      <c r="AF1772" s="237"/>
    </row>
    <row r="1773" spans="24:32" x14ac:dyDescent="0.3">
      <c r="X1773" s="237"/>
      <c r="Y1773" s="60"/>
      <c r="Z1773" s="235"/>
      <c r="AA1773" s="236"/>
      <c r="AB1773" s="237"/>
      <c r="AC1773" s="237"/>
      <c r="AD1773" s="237"/>
      <c r="AE1773" s="237"/>
      <c r="AF1773" s="237"/>
    </row>
    <row r="1774" spans="24:32" x14ac:dyDescent="0.3">
      <c r="X1774" s="237"/>
      <c r="Y1774" s="60"/>
      <c r="Z1774" s="235"/>
      <c r="AA1774" s="236"/>
      <c r="AB1774" s="237"/>
      <c r="AC1774" s="237"/>
      <c r="AD1774" s="237"/>
      <c r="AE1774" s="237"/>
      <c r="AF1774" s="237"/>
    </row>
    <row r="1775" spans="24:32" x14ac:dyDescent="0.3">
      <c r="X1775" s="237"/>
      <c r="Y1775" s="60"/>
      <c r="Z1775" s="235"/>
      <c r="AA1775" s="236"/>
      <c r="AB1775" s="237"/>
      <c r="AC1775" s="237"/>
      <c r="AD1775" s="237"/>
      <c r="AE1775" s="237"/>
      <c r="AF1775" s="237"/>
    </row>
    <row r="1776" spans="24:32" x14ac:dyDescent="0.3">
      <c r="X1776" s="237"/>
      <c r="Y1776" s="60"/>
      <c r="Z1776" s="235"/>
      <c r="AA1776" s="236"/>
      <c r="AB1776" s="237"/>
      <c r="AC1776" s="237"/>
      <c r="AD1776" s="237"/>
      <c r="AE1776" s="237"/>
      <c r="AF1776" s="237"/>
    </row>
    <row r="1777" spans="24:32" x14ac:dyDescent="0.3">
      <c r="X1777" s="237"/>
      <c r="Y1777" s="60"/>
      <c r="Z1777" s="235"/>
      <c r="AA1777" s="236"/>
      <c r="AB1777" s="237"/>
      <c r="AC1777" s="237"/>
      <c r="AD1777" s="237"/>
      <c r="AE1777" s="237"/>
      <c r="AF1777" s="237"/>
    </row>
    <row r="1778" spans="24:32" x14ac:dyDescent="0.3">
      <c r="X1778" s="237"/>
      <c r="Y1778" s="60"/>
      <c r="Z1778" s="235"/>
      <c r="AA1778" s="236"/>
      <c r="AB1778" s="237"/>
      <c r="AC1778" s="237"/>
      <c r="AD1778" s="237"/>
      <c r="AE1778" s="237"/>
      <c r="AF1778" s="237"/>
    </row>
    <row r="1779" spans="24:32" x14ac:dyDescent="0.3">
      <c r="X1779" s="237"/>
      <c r="Y1779" s="60"/>
      <c r="Z1779" s="235"/>
      <c r="AA1779" s="236"/>
      <c r="AB1779" s="237"/>
      <c r="AC1779" s="237"/>
      <c r="AD1779" s="237"/>
      <c r="AE1779" s="237"/>
      <c r="AF1779" s="237"/>
    </row>
    <row r="1780" spans="24:32" x14ac:dyDescent="0.3">
      <c r="X1780" s="237"/>
      <c r="Y1780" s="60"/>
      <c r="Z1780" s="235"/>
      <c r="AA1780" s="236"/>
      <c r="AB1780" s="237"/>
      <c r="AC1780" s="237"/>
      <c r="AD1780" s="237"/>
      <c r="AE1780" s="237"/>
      <c r="AF1780" s="237"/>
    </row>
    <row r="1781" spans="24:32" x14ac:dyDescent="0.3">
      <c r="X1781" s="237"/>
      <c r="Y1781" s="60"/>
      <c r="Z1781" s="235"/>
      <c r="AA1781" s="236"/>
      <c r="AB1781" s="237"/>
      <c r="AC1781" s="237"/>
      <c r="AD1781" s="237"/>
      <c r="AE1781" s="237"/>
      <c r="AF1781" s="237"/>
    </row>
    <row r="1782" spans="24:32" x14ac:dyDescent="0.3">
      <c r="X1782" s="237"/>
      <c r="Y1782" s="60"/>
      <c r="Z1782" s="235"/>
      <c r="AA1782" s="236"/>
      <c r="AB1782" s="237"/>
      <c r="AC1782" s="237"/>
      <c r="AD1782" s="237"/>
      <c r="AE1782" s="237"/>
      <c r="AF1782" s="237"/>
    </row>
    <row r="1783" spans="24:32" x14ac:dyDescent="0.3">
      <c r="X1783" s="237"/>
      <c r="Y1783" s="60"/>
      <c r="Z1783" s="235"/>
      <c r="AA1783" s="236"/>
      <c r="AB1783" s="237"/>
      <c r="AC1783" s="237"/>
      <c r="AD1783" s="237"/>
      <c r="AE1783" s="237"/>
      <c r="AF1783" s="237"/>
    </row>
    <row r="1784" spans="24:32" x14ac:dyDescent="0.3">
      <c r="X1784" s="237"/>
      <c r="Y1784" s="60"/>
      <c r="Z1784" s="235"/>
      <c r="AA1784" s="236"/>
      <c r="AB1784" s="237"/>
      <c r="AC1784" s="237"/>
      <c r="AD1784" s="237"/>
      <c r="AE1784" s="237"/>
      <c r="AF1784" s="237"/>
    </row>
    <row r="1785" spans="24:32" x14ac:dyDescent="0.3">
      <c r="X1785" s="237"/>
      <c r="Y1785" s="60"/>
      <c r="Z1785" s="235"/>
      <c r="AA1785" s="236"/>
      <c r="AB1785" s="237"/>
      <c r="AC1785" s="237"/>
      <c r="AD1785" s="237"/>
      <c r="AE1785" s="237"/>
      <c r="AF1785" s="237"/>
    </row>
    <row r="1786" spans="24:32" x14ac:dyDescent="0.3">
      <c r="X1786" s="237"/>
      <c r="Y1786" s="60"/>
      <c r="Z1786" s="235"/>
      <c r="AA1786" s="236"/>
      <c r="AB1786" s="237"/>
      <c r="AC1786" s="237"/>
      <c r="AD1786" s="237"/>
      <c r="AE1786" s="237"/>
      <c r="AF1786" s="237"/>
    </row>
    <row r="1787" spans="24:32" x14ac:dyDescent="0.3">
      <c r="X1787" s="237"/>
      <c r="Y1787" s="60"/>
      <c r="Z1787" s="235"/>
      <c r="AA1787" s="236"/>
      <c r="AB1787" s="237"/>
      <c r="AC1787" s="237"/>
      <c r="AD1787" s="237"/>
      <c r="AE1787" s="237"/>
      <c r="AF1787" s="237"/>
    </row>
    <row r="1788" spans="24:32" x14ac:dyDescent="0.3">
      <c r="X1788" s="237"/>
      <c r="Y1788" s="60"/>
      <c r="Z1788" s="235"/>
      <c r="AA1788" s="236"/>
      <c r="AB1788" s="237"/>
      <c r="AC1788" s="237"/>
      <c r="AD1788" s="237"/>
      <c r="AE1788" s="237"/>
      <c r="AF1788" s="237"/>
    </row>
    <row r="1789" spans="24:32" x14ac:dyDescent="0.3">
      <c r="X1789" s="237"/>
      <c r="Y1789" s="60"/>
      <c r="Z1789" s="235"/>
      <c r="AA1789" s="236"/>
      <c r="AB1789" s="237"/>
      <c r="AC1789" s="237"/>
      <c r="AD1789" s="237"/>
      <c r="AE1789" s="237"/>
      <c r="AF1789" s="237"/>
    </row>
    <row r="1790" spans="24:32" x14ac:dyDescent="0.3">
      <c r="X1790" s="237"/>
      <c r="Y1790" s="60"/>
      <c r="Z1790" s="235"/>
      <c r="AA1790" s="236"/>
      <c r="AB1790" s="237"/>
      <c r="AC1790" s="237"/>
      <c r="AD1790" s="237"/>
      <c r="AE1790" s="237"/>
      <c r="AF1790" s="237"/>
    </row>
    <row r="1791" spans="24:32" x14ac:dyDescent="0.3">
      <c r="X1791" s="237"/>
      <c r="Y1791" s="60"/>
      <c r="Z1791" s="235"/>
      <c r="AA1791" s="236"/>
      <c r="AB1791" s="237"/>
      <c r="AC1791" s="237"/>
      <c r="AD1791" s="237"/>
      <c r="AE1791" s="237"/>
      <c r="AF1791" s="237"/>
    </row>
    <row r="1792" spans="24:32" x14ac:dyDescent="0.3">
      <c r="X1792" s="237"/>
      <c r="Y1792" s="60"/>
      <c r="Z1792" s="235"/>
      <c r="AA1792" s="236"/>
      <c r="AB1792" s="237"/>
      <c r="AC1792" s="237"/>
      <c r="AD1792" s="237"/>
      <c r="AE1792" s="237"/>
      <c r="AF1792" s="237"/>
    </row>
    <row r="1793" spans="24:32" x14ac:dyDescent="0.3">
      <c r="X1793" s="237"/>
      <c r="Y1793" s="60"/>
      <c r="Z1793" s="235"/>
      <c r="AA1793" s="236"/>
      <c r="AB1793" s="237"/>
      <c r="AC1793" s="237"/>
      <c r="AD1793" s="237"/>
      <c r="AE1793" s="237"/>
      <c r="AF1793" s="237"/>
    </row>
    <row r="1794" spans="24:32" x14ac:dyDescent="0.3">
      <c r="X1794" s="237"/>
      <c r="Y1794" s="60"/>
      <c r="Z1794" s="235"/>
      <c r="AA1794" s="236"/>
      <c r="AB1794" s="237"/>
      <c r="AC1794" s="237"/>
      <c r="AD1794" s="237"/>
      <c r="AE1794" s="237"/>
      <c r="AF1794" s="237"/>
    </row>
    <row r="1795" spans="24:32" x14ac:dyDescent="0.3">
      <c r="X1795" s="237"/>
      <c r="Y1795" s="60"/>
      <c r="Z1795" s="235"/>
      <c r="AA1795" s="236"/>
      <c r="AB1795" s="237"/>
      <c r="AC1795" s="237"/>
      <c r="AD1795" s="237"/>
      <c r="AE1795" s="237"/>
      <c r="AF1795" s="237"/>
    </row>
    <row r="1796" spans="24:32" x14ac:dyDescent="0.3">
      <c r="X1796" s="237"/>
      <c r="Y1796" s="60"/>
      <c r="Z1796" s="235"/>
      <c r="AA1796" s="236"/>
      <c r="AB1796" s="237"/>
      <c r="AC1796" s="237"/>
      <c r="AD1796" s="237"/>
      <c r="AE1796" s="237"/>
      <c r="AF1796" s="237"/>
    </row>
    <row r="1797" spans="24:32" x14ac:dyDescent="0.3">
      <c r="X1797" s="237"/>
      <c r="Y1797" s="60"/>
      <c r="Z1797" s="235"/>
      <c r="AA1797" s="236"/>
      <c r="AB1797" s="237"/>
      <c r="AC1797" s="237"/>
      <c r="AD1797" s="237"/>
      <c r="AE1797" s="237"/>
      <c r="AF1797" s="237"/>
    </row>
    <row r="1798" spans="24:32" x14ac:dyDescent="0.3">
      <c r="X1798" s="237"/>
      <c r="Y1798" s="60"/>
      <c r="Z1798" s="235"/>
      <c r="AA1798" s="236"/>
      <c r="AB1798" s="237"/>
      <c r="AC1798" s="237"/>
      <c r="AD1798" s="237"/>
      <c r="AE1798" s="237"/>
      <c r="AF1798" s="237"/>
    </row>
    <row r="1799" spans="24:32" x14ac:dyDescent="0.3">
      <c r="X1799" s="237"/>
      <c r="Y1799" s="60"/>
      <c r="Z1799" s="235"/>
      <c r="AA1799" s="236"/>
      <c r="AB1799" s="237"/>
      <c r="AC1799" s="237"/>
      <c r="AD1799" s="237"/>
      <c r="AE1799" s="237"/>
      <c r="AF1799" s="237"/>
    </row>
    <row r="1800" spans="24:32" x14ac:dyDescent="0.3">
      <c r="X1800" s="237"/>
      <c r="Y1800" s="60"/>
      <c r="Z1800" s="235"/>
      <c r="AA1800" s="236"/>
      <c r="AB1800" s="237"/>
      <c r="AC1800" s="237"/>
      <c r="AD1800" s="237"/>
      <c r="AE1800" s="237"/>
      <c r="AF1800" s="237"/>
    </row>
    <row r="1801" spans="24:32" x14ac:dyDescent="0.3">
      <c r="X1801" s="237"/>
      <c r="Y1801" s="60"/>
      <c r="Z1801" s="235"/>
      <c r="AA1801" s="236"/>
      <c r="AB1801" s="237"/>
      <c r="AC1801" s="237"/>
      <c r="AD1801" s="237"/>
      <c r="AE1801" s="237"/>
      <c r="AF1801" s="237"/>
    </row>
    <row r="1802" spans="24:32" x14ac:dyDescent="0.3">
      <c r="X1802" s="237"/>
      <c r="Y1802" s="60"/>
      <c r="Z1802" s="235"/>
      <c r="AA1802" s="236"/>
      <c r="AB1802" s="237"/>
      <c r="AC1802" s="237"/>
      <c r="AD1802" s="237"/>
      <c r="AE1802" s="237"/>
      <c r="AF1802" s="237"/>
    </row>
    <row r="1803" spans="24:32" x14ac:dyDescent="0.3">
      <c r="X1803" s="237"/>
      <c r="Y1803" s="60"/>
      <c r="Z1803" s="235"/>
      <c r="AA1803" s="236"/>
      <c r="AB1803" s="237"/>
      <c r="AC1803" s="237"/>
      <c r="AD1803" s="237"/>
      <c r="AE1803" s="237"/>
      <c r="AF1803" s="237"/>
    </row>
    <row r="1804" spans="24:32" x14ac:dyDescent="0.3">
      <c r="X1804" s="237"/>
      <c r="Y1804" s="60"/>
      <c r="Z1804" s="235"/>
      <c r="AA1804" s="236"/>
      <c r="AB1804" s="237"/>
      <c r="AC1804" s="237"/>
      <c r="AD1804" s="237"/>
      <c r="AE1804" s="237"/>
      <c r="AF1804" s="237"/>
    </row>
    <row r="1805" spans="24:32" x14ac:dyDescent="0.3">
      <c r="X1805" s="237"/>
      <c r="Y1805" s="60"/>
      <c r="Z1805" s="235"/>
      <c r="AA1805" s="236"/>
      <c r="AB1805" s="237"/>
      <c r="AC1805" s="237"/>
      <c r="AD1805" s="237"/>
      <c r="AE1805" s="237"/>
      <c r="AF1805" s="237"/>
    </row>
    <row r="1806" spans="24:32" x14ac:dyDescent="0.3">
      <c r="X1806" s="237"/>
      <c r="Y1806" s="60"/>
      <c r="Z1806" s="235"/>
      <c r="AA1806" s="236"/>
      <c r="AB1806" s="237"/>
      <c r="AC1806" s="237"/>
      <c r="AD1806" s="237"/>
      <c r="AE1806" s="237"/>
      <c r="AF1806" s="237"/>
    </row>
    <row r="1807" spans="24:32" x14ac:dyDescent="0.3">
      <c r="X1807" s="237"/>
      <c r="Y1807" s="60"/>
      <c r="Z1807" s="235"/>
      <c r="AA1807" s="236"/>
      <c r="AB1807" s="237"/>
      <c r="AC1807" s="237"/>
      <c r="AD1807" s="237"/>
      <c r="AE1807" s="237"/>
      <c r="AF1807" s="237"/>
    </row>
    <row r="1808" spans="24:32" x14ac:dyDescent="0.3">
      <c r="X1808" s="237"/>
      <c r="Y1808" s="60"/>
      <c r="Z1808" s="235"/>
      <c r="AA1808" s="236"/>
      <c r="AB1808" s="237"/>
      <c r="AC1808" s="237"/>
      <c r="AD1808" s="237"/>
      <c r="AE1808" s="237"/>
      <c r="AF1808" s="237"/>
    </row>
    <row r="1809" spans="24:32" x14ac:dyDescent="0.3">
      <c r="X1809" s="237"/>
      <c r="Y1809" s="60"/>
      <c r="Z1809" s="235"/>
      <c r="AA1809" s="236"/>
      <c r="AB1809" s="237"/>
      <c r="AC1809" s="237"/>
      <c r="AD1809" s="237"/>
      <c r="AE1809" s="237"/>
      <c r="AF1809" s="237"/>
    </row>
    <row r="1810" spans="24:32" x14ac:dyDescent="0.3">
      <c r="X1810" s="237"/>
      <c r="Y1810" s="60"/>
      <c r="Z1810" s="235"/>
      <c r="AA1810" s="236"/>
      <c r="AB1810" s="237"/>
      <c r="AC1810" s="237"/>
      <c r="AD1810" s="237"/>
      <c r="AE1810" s="237"/>
      <c r="AF1810" s="237"/>
    </row>
    <row r="1811" spans="24:32" x14ac:dyDescent="0.3">
      <c r="X1811" s="237"/>
      <c r="Y1811" s="60"/>
      <c r="Z1811" s="235"/>
      <c r="AA1811" s="236"/>
      <c r="AB1811" s="237"/>
      <c r="AC1811" s="237"/>
      <c r="AD1811" s="237"/>
      <c r="AE1811" s="237"/>
      <c r="AF1811" s="237"/>
    </row>
    <row r="1812" spans="24:32" x14ac:dyDescent="0.3">
      <c r="X1812" s="237"/>
      <c r="Y1812" s="60"/>
      <c r="Z1812" s="235"/>
      <c r="AA1812" s="236"/>
      <c r="AB1812" s="237"/>
      <c r="AC1812" s="237"/>
      <c r="AD1812" s="237"/>
      <c r="AE1812" s="237"/>
      <c r="AF1812" s="237"/>
    </row>
    <row r="1813" spans="24:32" x14ac:dyDescent="0.3">
      <c r="X1813" s="237"/>
      <c r="Y1813" s="60"/>
      <c r="Z1813" s="235"/>
      <c r="AA1813" s="236"/>
      <c r="AB1813" s="237"/>
      <c r="AC1813" s="237"/>
      <c r="AD1813" s="237"/>
      <c r="AE1813" s="237"/>
      <c r="AF1813" s="237"/>
    </row>
    <row r="1814" spans="24:32" x14ac:dyDescent="0.3">
      <c r="X1814" s="237"/>
      <c r="Y1814" s="60"/>
      <c r="Z1814" s="235"/>
      <c r="AA1814" s="236"/>
      <c r="AB1814" s="237"/>
      <c r="AC1814" s="237"/>
      <c r="AD1814" s="237"/>
      <c r="AE1814" s="237"/>
      <c r="AF1814" s="237"/>
    </row>
    <row r="1815" spans="24:32" x14ac:dyDescent="0.3">
      <c r="X1815" s="237"/>
      <c r="Y1815" s="60"/>
      <c r="Z1815" s="235"/>
      <c r="AA1815" s="236"/>
      <c r="AB1815" s="237"/>
      <c r="AC1815" s="237"/>
      <c r="AD1815" s="237"/>
      <c r="AE1815" s="237"/>
      <c r="AF1815" s="237"/>
    </row>
    <row r="1816" spans="24:32" x14ac:dyDescent="0.3">
      <c r="X1816" s="237"/>
      <c r="Y1816" s="60"/>
      <c r="Z1816" s="235"/>
      <c r="AA1816" s="236"/>
      <c r="AB1816" s="237"/>
      <c r="AC1816" s="237"/>
      <c r="AD1816" s="237"/>
      <c r="AE1816" s="237"/>
      <c r="AF1816" s="237"/>
    </row>
    <row r="1817" spans="24:32" x14ac:dyDescent="0.3">
      <c r="X1817" s="237"/>
      <c r="Y1817" s="60"/>
      <c r="Z1817" s="235"/>
      <c r="AA1817" s="236"/>
      <c r="AB1817" s="237"/>
      <c r="AC1817" s="237"/>
      <c r="AD1817" s="237"/>
      <c r="AE1817" s="237"/>
      <c r="AF1817" s="237"/>
    </row>
    <row r="1818" spans="24:32" x14ac:dyDescent="0.3">
      <c r="X1818" s="237"/>
      <c r="Y1818" s="60"/>
      <c r="Z1818" s="235"/>
      <c r="AA1818" s="236"/>
      <c r="AB1818" s="237"/>
      <c r="AC1818" s="237"/>
      <c r="AD1818" s="237"/>
      <c r="AE1818" s="237"/>
      <c r="AF1818" s="237"/>
    </row>
    <row r="1819" spans="24:32" x14ac:dyDescent="0.3">
      <c r="X1819" s="237"/>
      <c r="Y1819" s="60"/>
      <c r="Z1819" s="235"/>
      <c r="AA1819" s="236"/>
      <c r="AB1819" s="237"/>
      <c r="AC1819" s="237"/>
      <c r="AD1819" s="237"/>
      <c r="AE1819" s="237"/>
      <c r="AF1819" s="237"/>
    </row>
    <row r="1820" spans="24:32" x14ac:dyDescent="0.3">
      <c r="X1820" s="237"/>
      <c r="Y1820" s="60"/>
      <c r="Z1820" s="235"/>
      <c r="AA1820" s="236"/>
      <c r="AB1820" s="237"/>
      <c r="AC1820" s="237"/>
      <c r="AD1820" s="237"/>
      <c r="AE1820" s="237"/>
      <c r="AF1820" s="237"/>
    </row>
    <row r="1821" spans="24:32" x14ac:dyDescent="0.3">
      <c r="X1821" s="237"/>
      <c r="Y1821" s="60"/>
      <c r="Z1821" s="235"/>
      <c r="AA1821" s="236"/>
      <c r="AB1821" s="237"/>
      <c r="AC1821" s="237"/>
      <c r="AD1821" s="237"/>
      <c r="AE1821" s="237"/>
      <c r="AF1821" s="237"/>
    </row>
    <row r="1822" spans="24:32" x14ac:dyDescent="0.3">
      <c r="X1822" s="237"/>
      <c r="Y1822" s="60"/>
      <c r="Z1822" s="235"/>
      <c r="AA1822" s="236"/>
      <c r="AB1822" s="237"/>
      <c r="AC1822" s="237"/>
      <c r="AD1822" s="237"/>
      <c r="AE1822" s="237"/>
      <c r="AF1822" s="237"/>
    </row>
    <row r="1823" spans="24:32" x14ac:dyDescent="0.3">
      <c r="X1823" s="237"/>
      <c r="Y1823" s="60"/>
      <c r="Z1823" s="235"/>
      <c r="AA1823" s="236"/>
      <c r="AB1823" s="237"/>
      <c r="AC1823" s="237"/>
      <c r="AD1823" s="237"/>
      <c r="AE1823" s="237"/>
      <c r="AF1823" s="237"/>
    </row>
    <row r="1824" spans="24:32" x14ac:dyDescent="0.3">
      <c r="X1824" s="237"/>
      <c r="Y1824" s="60"/>
      <c r="Z1824" s="235"/>
      <c r="AA1824" s="236"/>
      <c r="AB1824" s="237"/>
      <c r="AC1824" s="237"/>
      <c r="AD1824" s="237"/>
      <c r="AE1824" s="237"/>
      <c r="AF1824" s="237"/>
    </row>
    <row r="1825" spans="24:32" x14ac:dyDescent="0.3">
      <c r="X1825" s="237"/>
      <c r="Y1825" s="60"/>
      <c r="Z1825" s="235"/>
      <c r="AA1825" s="236"/>
      <c r="AB1825" s="237"/>
      <c r="AC1825" s="237"/>
      <c r="AD1825" s="237"/>
      <c r="AE1825" s="237"/>
      <c r="AF1825" s="237"/>
    </row>
    <row r="1826" spans="24:32" x14ac:dyDescent="0.3">
      <c r="X1826" s="237"/>
      <c r="Y1826" s="60"/>
      <c r="Z1826" s="235"/>
      <c r="AA1826" s="236"/>
      <c r="AB1826" s="237"/>
      <c r="AC1826" s="237"/>
      <c r="AD1826" s="237"/>
      <c r="AE1826" s="237"/>
      <c r="AF1826" s="237"/>
    </row>
    <row r="1827" spans="24:32" x14ac:dyDescent="0.3">
      <c r="X1827" s="237"/>
      <c r="Y1827" s="60"/>
      <c r="Z1827" s="235"/>
      <c r="AA1827" s="236"/>
      <c r="AB1827" s="237"/>
      <c r="AC1827" s="237"/>
      <c r="AD1827" s="237"/>
      <c r="AE1827" s="237"/>
      <c r="AF1827" s="237"/>
    </row>
    <row r="1828" spans="24:32" x14ac:dyDescent="0.3">
      <c r="X1828" s="237"/>
      <c r="Y1828" s="60"/>
      <c r="Z1828" s="235"/>
      <c r="AA1828" s="236"/>
      <c r="AB1828" s="237"/>
      <c r="AC1828" s="237"/>
      <c r="AD1828" s="237"/>
      <c r="AE1828" s="237"/>
      <c r="AF1828" s="237"/>
    </row>
    <row r="1829" spans="24:32" x14ac:dyDescent="0.3">
      <c r="X1829" s="237"/>
      <c r="Y1829" s="60"/>
      <c r="Z1829" s="235"/>
      <c r="AA1829" s="236"/>
      <c r="AB1829" s="237"/>
      <c r="AC1829" s="237"/>
      <c r="AD1829" s="237"/>
      <c r="AE1829" s="237"/>
      <c r="AF1829" s="237"/>
    </row>
    <row r="1830" spans="24:32" x14ac:dyDescent="0.3">
      <c r="X1830" s="237"/>
      <c r="Y1830" s="60"/>
      <c r="Z1830" s="235"/>
      <c r="AA1830" s="236"/>
      <c r="AB1830" s="237"/>
      <c r="AC1830" s="237"/>
      <c r="AD1830" s="237"/>
      <c r="AE1830" s="237"/>
      <c r="AF1830" s="237"/>
    </row>
    <row r="1831" spans="24:32" x14ac:dyDescent="0.3">
      <c r="X1831" s="237"/>
      <c r="Y1831" s="60"/>
      <c r="Z1831" s="235"/>
      <c r="AA1831" s="236"/>
      <c r="AB1831" s="237"/>
      <c r="AC1831" s="237"/>
      <c r="AD1831" s="237"/>
      <c r="AE1831" s="237"/>
      <c r="AF1831" s="237"/>
    </row>
    <row r="1832" spans="24:32" x14ac:dyDescent="0.3">
      <c r="X1832" s="237"/>
      <c r="Y1832" s="60"/>
      <c r="Z1832" s="235"/>
      <c r="AA1832" s="236"/>
      <c r="AB1832" s="237"/>
      <c r="AC1832" s="237"/>
      <c r="AD1832" s="237"/>
      <c r="AE1832" s="237"/>
      <c r="AF1832" s="237"/>
    </row>
    <row r="1833" spans="24:32" x14ac:dyDescent="0.3">
      <c r="X1833" s="237"/>
      <c r="Y1833" s="60"/>
      <c r="Z1833" s="235"/>
      <c r="AA1833" s="236"/>
      <c r="AB1833" s="237"/>
      <c r="AC1833" s="237"/>
      <c r="AD1833" s="237"/>
      <c r="AE1833" s="237"/>
      <c r="AF1833" s="237"/>
    </row>
    <row r="1834" spans="24:32" x14ac:dyDescent="0.3">
      <c r="X1834" s="237"/>
      <c r="Y1834" s="60"/>
      <c r="Z1834" s="235"/>
      <c r="AA1834" s="236"/>
      <c r="AB1834" s="237"/>
      <c r="AC1834" s="237"/>
      <c r="AD1834" s="237"/>
      <c r="AE1834" s="237"/>
      <c r="AF1834" s="237"/>
    </row>
    <row r="1835" spans="24:32" x14ac:dyDescent="0.3">
      <c r="X1835" s="237"/>
      <c r="Y1835" s="60"/>
      <c r="Z1835" s="235"/>
      <c r="AA1835" s="236"/>
      <c r="AB1835" s="237"/>
      <c r="AC1835" s="237"/>
      <c r="AD1835" s="237"/>
      <c r="AE1835" s="237"/>
      <c r="AF1835" s="237"/>
    </row>
    <row r="1836" spans="24:32" x14ac:dyDescent="0.3">
      <c r="X1836" s="237"/>
      <c r="Y1836" s="60"/>
      <c r="Z1836" s="235"/>
      <c r="AA1836" s="236"/>
      <c r="AB1836" s="237"/>
      <c r="AC1836" s="237"/>
      <c r="AD1836" s="237"/>
      <c r="AE1836" s="237"/>
      <c r="AF1836" s="237"/>
    </row>
    <row r="1837" spans="24:32" x14ac:dyDescent="0.3">
      <c r="X1837" s="237"/>
      <c r="Y1837" s="60"/>
      <c r="Z1837" s="235"/>
      <c r="AA1837" s="236"/>
      <c r="AB1837" s="237"/>
      <c r="AC1837" s="237"/>
      <c r="AD1837" s="237"/>
      <c r="AE1837" s="237"/>
      <c r="AF1837" s="237"/>
    </row>
    <row r="1838" spans="24:32" x14ac:dyDescent="0.3">
      <c r="X1838" s="237"/>
      <c r="Y1838" s="60"/>
      <c r="Z1838" s="235"/>
      <c r="AA1838" s="236"/>
      <c r="AB1838" s="237"/>
      <c r="AC1838" s="237"/>
      <c r="AD1838" s="237"/>
      <c r="AE1838" s="237"/>
      <c r="AF1838" s="237"/>
    </row>
    <row r="1839" spans="24:32" x14ac:dyDescent="0.3">
      <c r="X1839" s="237"/>
      <c r="Y1839" s="60"/>
      <c r="Z1839" s="235"/>
      <c r="AA1839" s="236"/>
      <c r="AB1839" s="237"/>
      <c r="AC1839" s="237"/>
      <c r="AD1839" s="237"/>
      <c r="AE1839" s="237"/>
      <c r="AF1839" s="237"/>
    </row>
    <row r="1840" spans="24:32" x14ac:dyDescent="0.3">
      <c r="X1840" s="237"/>
      <c r="Y1840" s="60"/>
      <c r="Z1840" s="235"/>
      <c r="AA1840" s="236"/>
      <c r="AB1840" s="237"/>
      <c r="AC1840" s="237"/>
      <c r="AD1840" s="237"/>
      <c r="AE1840" s="237"/>
      <c r="AF1840" s="237"/>
    </row>
    <row r="1841" spans="24:32" x14ac:dyDescent="0.3">
      <c r="X1841" s="237"/>
      <c r="Y1841" s="60"/>
      <c r="Z1841" s="235"/>
      <c r="AA1841" s="236"/>
      <c r="AB1841" s="237"/>
      <c r="AC1841" s="237"/>
      <c r="AD1841" s="237"/>
      <c r="AE1841" s="237"/>
      <c r="AF1841" s="237"/>
    </row>
    <row r="1842" spans="24:32" x14ac:dyDescent="0.3">
      <c r="X1842" s="237"/>
      <c r="Y1842" s="60"/>
      <c r="Z1842" s="235"/>
      <c r="AA1842" s="236"/>
      <c r="AB1842" s="237"/>
      <c r="AC1842" s="237"/>
      <c r="AD1842" s="237"/>
      <c r="AE1842" s="237"/>
      <c r="AF1842" s="237"/>
    </row>
    <row r="1843" spans="24:32" x14ac:dyDescent="0.3">
      <c r="X1843" s="237"/>
      <c r="Y1843" s="60"/>
      <c r="Z1843" s="235"/>
      <c r="AA1843" s="236"/>
      <c r="AB1843" s="237"/>
      <c r="AC1843" s="237"/>
      <c r="AD1843" s="237"/>
      <c r="AE1843" s="237"/>
      <c r="AF1843" s="237"/>
    </row>
    <row r="1844" spans="24:32" x14ac:dyDescent="0.3">
      <c r="X1844" s="237"/>
      <c r="Y1844" s="60"/>
      <c r="Z1844" s="235"/>
      <c r="AA1844" s="236"/>
      <c r="AB1844" s="237"/>
      <c r="AC1844" s="237"/>
      <c r="AD1844" s="237"/>
      <c r="AE1844" s="237"/>
      <c r="AF1844" s="237"/>
    </row>
    <row r="1845" spans="24:32" x14ac:dyDescent="0.3">
      <c r="X1845" s="237"/>
      <c r="Y1845" s="60"/>
      <c r="Z1845" s="235"/>
      <c r="AA1845" s="236"/>
      <c r="AB1845" s="237"/>
      <c r="AC1845" s="237"/>
      <c r="AD1845" s="237"/>
      <c r="AE1845" s="237"/>
      <c r="AF1845" s="237"/>
    </row>
    <row r="1846" spans="24:32" x14ac:dyDescent="0.3">
      <c r="X1846" s="237"/>
      <c r="Y1846" s="60"/>
      <c r="Z1846" s="235"/>
      <c r="AA1846" s="236"/>
      <c r="AB1846" s="237"/>
      <c r="AC1846" s="237"/>
      <c r="AD1846" s="237"/>
      <c r="AE1846" s="237"/>
      <c r="AF1846" s="237"/>
    </row>
    <row r="1847" spans="24:32" x14ac:dyDescent="0.3">
      <c r="X1847" s="237"/>
      <c r="Y1847" s="60"/>
      <c r="Z1847" s="235"/>
      <c r="AA1847" s="236"/>
      <c r="AB1847" s="237"/>
      <c r="AC1847" s="237"/>
      <c r="AD1847" s="237"/>
      <c r="AE1847" s="237"/>
      <c r="AF1847" s="237"/>
    </row>
    <row r="1848" spans="24:32" x14ac:dyDescent="0.3">
      <c r="X1848" s="237"/>
      <c r="Y1848" s="60"/>
      <c r="Z1848" s="235"/>
      <c r="AA1848" s="236"/>
      <c r="AB1848" s="237"/>
      <c r="AC1848" s="237"/>
      <c r="AD1848" s="237"/>
      <c r="AE1848" s="237"/>
      <c r="AF1848" s="237"/>
    </row>
    <row r="1849" spans="24:32" x14ac:dyDescent="0.3">
      <c r="X1849" s="237"/>
      <c r="Y1849" s="60"/>
      <c r="Z1849" s="235"/>
      <c r="AA1849" s="236"/>
      <c r="AB1849" s="237"/>
      <c r="AC1849" s="237"/>
      <c r="AD1849" s="237"/>
      <c r="AE1849" s="237"/>
      <c r="AF1849" s="237"/>
    </row>
    <row r="1850" spans="24:32" x14ac:dyDescent="0.3">
      <c r="X1850" s="237"/>
      <c r="Y1850" s="60"/>
      <c r="Z1850" s="235"/>
      <c r="AA1850" s="236"/>
      <c r="AB1850" s="237"/>
      <c r="AC1850" s="237"/>
      <c r="AD1850" s="237"/>
      <c r="AE1850" s="237"/>
      <c r="AF1850" s="237"/>
    </row>
    <row r="1851" spans="24:32" x14ac:dyDescent="0.3">
      <c r="X1851" s="237"/>
      <c r="Y1851" s="60"/>
      <c r="Z1851" s="235"/>
      <c r="AA1851" s="236"/>
      <c r="AB1851" s="237"/>
      <c r="AC1851" s="237"/>
      <c r="AD1851" s="237"/>
      <c r="AE1851" s="237"/>
      <c r="AF1851" s="237"/>
    </row>
    <row r="1852" spans="24:32" x14ac:dyDescent="0.3">
      <c r="X1852" s="237"/>
      <c r="Y1852" s="60"/>
      <c r="Z1852" s="235"/>
      <c r="AA1852" s="236"/>
      <c r="AB1852" s="237"/>
      <c r="AC1852" s="237"/>
      <c r="AD1852" s="237"/>
      <c r="AE1852" s="237"/>
      <c r="AF1852" s="237"/>
    </row>
    <row r="1853" spans="24:32" x14ac:dyDescent="0.3">
      <c r="X1853" s="237"/>
      <c r="Y1853" s="60"/>
      <c r="Z1853" s="235"/>
      <c r="AA1853" s="236"/>
      <c r="AB1853" s="237"/>
      <c r="AC1853" s="237"/>
      <c r="AD1853" s="237"/>
      <c r="AE1853" s="237"/>
      <c r="AF1853" s="237"/>
    </row>
    <row r="1854" spans="24:32" x14ac:dyDescent="0.3">
      <c r="X1854" s="237"/>
      <c r="Y1854" s="60"/>
      <c r="Z1854" s="235"/>
      <c r="AA1854" s="236"/>
      <c r="AB1854" s="237"/>
      <c r="AC1854" s="237"/>
      <c r="AD1854" s="237"/>
      <c r="AE1854" s="237"/>
      <c r="AF1854" s="237"/>
    </row>
    <row r="1855" spans="24:32" x14ac:dyDescent="0.3">
      <c r="X1855" s="237"/>
      <c r="Y1855" s="60"/>
      <c r="Z1855" s="235"/>
      <c r="AA1855" s="236"/>
      <c r="AB1855" s="237"/>
      <c r="AC1855" s="237"/>
      <c r="AD1855" s="237"/>
      <c r="AE1855" s="237"/>
      <c r="AF1855" s="237"/>
    </row>
    <row r="1856" spans="24:32" x14ac:dyDescent="0.3">
      <c r="X1856" s="237"/>
      <c r="Y1856" s="60"/>
      <c r="Z1856" s="235"/>
      <c r="AA1856" s="236"/>
      <c r="AB1856" s="237"/>
      <c r="AC1856" s="237"/>
      <c r="AD1856" s="237"/>
      <c r="AE1856" s="237"/>
      <c r="AF1856" s="237"/>
    </row>
    <row r="1857" spans="24:32" x14ac:dyDescent="0.3">
      <c r="X1857" s="237"/>
      <c r="Y1857" s="60"/>
      <c r="Z1857" s="235"/>
      <c r="AA1857" s="236"/>
      <c r="AB1857" s="237"/>
      <c r="AC1857" s="237"/>
      <c r="AD1857" s="237"/>
      <c r="AE1857" s="237"/>
      <c r="AF1857" s="237"/>
    </row>
    <row r="1858" spans="24:32" x14ac:dyDescent="0.3">
      <c r="X1858" s="237"/>
      <c r="Y1858" s="60"/>
      <c r="Z1858" s="235"/>
      <c r="AA1858" s="236"/>
      <c r="AB1858" s="237"/>
      <c r="AC1858" s="237"/>
      <c r="AD1858" s="237"/>
      <c r="AE1858" s="237"/>
      <c r="AF1858" s="237"/>
    </row>
    <row r="1859" spans="24:32" x14ac:dyDescent="0.3">
      <c r="X1859" s="237"/>
      <c r="Y1859" s="60"/>
      <c r="Z1859" s="235"/>
      <c r="AA1859" s="236"/>
      <c r="AB1859" s="237"/>
      <c r="AC1859" s="237"/>
      <c r="AD1859" s="237"/>
      <c r="AE1859" s="237"/>
      <c r="AF1859" s="237"/>
    </row>
    <row r="1860" spans="24:32" x14ac:dyDescent="0.3">
      <c r="X1860" s="237"/>
      <c r="Y1860" s="60"/>
      <c r="Z1860" s="235"/>
      <c r="AA1860" s="236"/>
      <c r="AB1860" s="237"/>
      <c r="AC1860" s="237"/>
      <c r="AD1860" s="237"/>
      <c r="AE1860" s="237"/>
      <c r="AF1860" s="237"/>
    </row>
    <row r="1861" spans="24:32" x14ac:dyDescent="0.3">
      <c r="X1861" s="237"/>
      <c r="Y1861" s="60"/>
      <c r="Z1861" s="235"/>
      <c r="AA1861" s="236"/>
      <c r="AB1861" s="237"/>
      <c r="AC1861" s="237"/>
      <c r="AD1861" s="237"/>
      <c r="AE1861" s="237"/>
      <c r="AF1861" s="237"/>
    </row>
    <row r="1862" spans="24:32" x14ac:dyDescent="0.3">
      <c r="X1862" s="237"/>
      <c r="Y1862" s="60"/>
      <c r="Z1862" s="235"/>
      <c r="AA1862" s="236"/>
      <c r="AB1862" s="237"/>
      <c r="AC1862" s="237"/>
      <c r="AD1862" s="237"/>
      <c r="AE1862" s="237"/>
      <c r="AF1862" s="237"/>
    </row>
    <row r="1863" spans="24:32" x14ac:dyDescent="0.3">
      <c r="X1863" s="237"/>
      <c r="Y1863" s="60"/>
      <c r="Z1863" s="235"/>
      <c r="AA1863" s="236"/>
      <c r="AB1863" s="237"/>
      <c r="AC1863" s="237"/>
      <c r="AD1863" s="237"/>
      <c r="AE1863" s="237"/>
      <c r="AF1863" s="237"/>
    </row>
    <row r="1864" spans="24:32" x14ac:dyDescent="0.3">
      <c r="X1864" s="237"/>
      <c r="Y1864" s="60"/>
      <c r="Z1864" s="235"/>
      <c r="AA1864" s="236"/>
      <c r="AB1864" s="237"/>
      <c r="AC1864" s="237"/>
      <c r="AD1864" s="237"/>
      <c r="AE1864" s="237"/>
      <c r="AF1864" s="237"/>
    </row>
    <row r="1865" spans="24:32" x14ac:dyDescent="0.3">
      <c r="X1865" s="237"/>
      <c r="Y1865" s="60"/>
      <c r="Z1865" s="235"/>
      <c r="AA1865" s="236"/>
      <c r="AB1865" s="237"/>
      <c r="AC1865" s="237"/>
      <c r="AD1865" s="237"/>
      <c r="AE1865" s="237"/>
      <c r="AF1865" s="237"/>
    </row>
    <row r="1866" spans="24:32" x14ac:dyDescent="0.3">
      <c r="X1866" s="237"/>
      <c r="Y1866" s="60"/>
      <c r="Z1866" s="235"/>
      <c r="AA1866" s="236"/>
      <c r="AB1866" s="237"/>
      <c r="AC1866" s="237"/>
      <c r="AD1866" s="237"/>
      <c r="AE1866" s="237"/>
      <c r="AF1866" s="237"/>
    </row>
    <row r="1867" spans="24:32" x14ac:dyDescent="0.3">
      <c r="X1867" s="237"/>
      <c r="Y1867" s="60"/>
      <c r="Z1867" s="235"/>
      <c r="AA1867" s="236"/>
      <c r="AB1867" s="237"/>
      <c r="AC1867" s="237"/>
      <c r="AD1867" s="237"/>
      <c r="AE1867" s="237"/>
      <c r="AF1867" s="237"/>
    </row>
    <row r="1868" spans="24:32" x14ac:dyDescent="0.3">
      <c r="X1868" s="237"/>
      <c r="Y1868" s="60"/>
      <c r="Z1868" s="235"/>
      <c r="AA1868" s="236"/>
      <c r="AB1868" s="237"/>
      <c r="AC1868" s="237"/>
      <c r="AD1868" s="237"/>
      <c r="AE1868" s="237"/>
      <c r="AF1868" s="237"/>
    </row>
    <row r="1869" spans="24:32" x14ac:dyDescent="0.3">
      <c r="X1869" s="237"/>
      <c r="Y1869" s="60"/>
      <c r="Z1869" s="235"/>
      <c r="AA1869" s="236"/>
      <c r="AB1869" s="237"/>
      <c r="AC1869" s="237"/>
      <c r="AD1869" s="237"/>
      <c r="AE1869" s="237"/>
      <c r="AF1869" s="237"/>
    </row>
    <row r="1870" spans="24:32" x14ac:dyDescent="0.3">
      <c r="X1870" s="237"/>
      <c r="Y1870" s="60"/>
      <c r="Z1870" s="235"/>
      <c r="AA1870" s="236"/>
      <c r="AB1870" s="237"/>
      <c r="AC1870" s="237"/>
      <c r="AD1870" s="237"/>
      <c r="AE1870" s="237"/>
      <c r="AF1870" s="237"/>
    </row>
    <row r="1871" spans="24:32" x14ac:dyDescent="0.3">
      <c r="X1871" s="237"/>
      <c r="Y1871" s="60"/>
      <c r="Z1871" s="235"/>
      <c r="AA1871" s="236"/>
      <c r="AB1871" s="237"/>
      <c r="AC1871" s="237"/>
      <c r="AD1871" s="237"/>
      <c r="AE1871" s="237"/>
      <c r="AF1871" s="237"/>
    </row>
    <row r="1872" spans="24:32" x14ac:dyDescent="0.3">
      <c r="X1872" s="237"/>
      <c r="Y1872" s="60"/>
      <c r="Z1872" s="235"/>
      <c r="AA1872" s="236"/>
      <c r="AB1872" s="237"/>
      <c r="AC1872" s="237"/>
      <c r="AD1872" s="237"/>
      <c r="AE1872" s="237"/>
      <c r="AF1872" s="237"/>
    </row>
    <row r="1873" spans="24:32" x14ac:dyDescent="0.3">
      <c r="X1873" s="237"/>
      <c r="Y1873" s="60"/>
      <c r="Z1873" s="235"/>
      <c r="AA1873" s="236"/>
      <c r="AB1873" s="237"/>
      <c r="AC1873" s="237"/>
      <c r="AD1873" s="237"/>
      <c r="AE1873" s="237"/>
      <c r="AF1873" s="237"/>
    </row>
    <row r="1874" spans="24:32" x14ac:dyDescent="0.3">
      <c r="X1874" s="237"/>
      <c r="Y1874" s="60"/>
      <c r="Z1874" s="235"/>
      <c r="AA1874" s="236"/>
      <c r="AB1874" s="237"/>
      <c r="AC1874" s="237"/>
      <c r="AD1874" s="237"/>
      <c r="AE1874" s="237"/>
      <c r="AF1874" s="237"/>
    </row>
    <row r="1875" spans="24:32" x14ac:dyDescent="0.3">
      <c r="X1875" s="237"/>
      <c r="Y1875" s="60"/>
      <c r="Z1875" s="235"/>
      <c r="AA1875" s="236"/>
      <c r="AB1875" s="237"/>
      <c r="AC1875" s="237"/>
      <c r="AD1875" s="237"/>
      <c r="AE1875" s="237"/>
      <c r="AF1875" s="237"/>
    </row>
    <row r="1876" spans="24:32" x14ac:dyDescent="0.3">
      <c r="X1876" s="237"/>
      <c r="Y1876" s="60"/>
      <c r="Z1876" s="235"/>
      <c r="AA1876" s="236"/>
      <c r="AB1876" s="237"/>
      <c r="AC1876" s="237"/>
      <c r="AD1876" s="237"/>
      <c r="AE1876" s="237"/>
      <c r="AF1876" s="237"/>
    </row>
    <row r="1877" spans="24:32" x14ac:dyDescent="0.3">
      <c r="X1877" s="237"/>
      <c r="Y1877" s="60"/>
      <c r="Z1877" s="235"/>
      <c r="AA1877" s="236"/>
      <c r="AB1877" s="237"/>
      <c r="AC1877" s="237"/>
      <c r="AD1877" s="237"/>
      <c r="AE1877" s="237"/>
      <c r="AF1877" s="237"/>
    </row>
    <row r="1878" spans="24:32" x14ac:dyDescent="0.3">
      <c r="X1878" s="237"/>
      <c r="Y1878" s="60"/>
      <c r="Z1878" s="235"/>
      <c r="AA1878" s="236"/>
      <c r="AB1878" s="237"/>
      <c r="AC1878" s="237"/>
      <c r="AD1878" s="237"/>
      <c r="AE1878" s="237"/>
      <c r="AF1878" s="237"/>
    </row>
    <row r="1879" spans="24:32" x14ac:dyDescent="0.3">
      <c r="X1879" s="237"/>
      <c r="Y1879" s="60"/>
      <c r="Z1879" s="235"/>
      <c r="AA1879" s="236"/>
      <c r="AB1879" s="237"/>
      <c r="AC1879" s="237"/>
      <c r="AD1879" s="237"/>
      <c r="AE1879" s="237"/>
      <c r="AF1879" s="237"/>
    </row>
    <row r="1880" spans="24:32" x14ac:dyDescent="0.3">
      <c r="X1880" s="237"/>
      <c r="Y1880" s="60"/>
      <c r="Z1880" s="235"/>
      <c r="AA1880" s="236"/>
      <c r="AB1880" s="237"/>
      <c r="AC1880" s="237"/>
      <c r="AD1880" s="237"/>
      <c r="AE1880" s="237"/>
      <c r="AF1880" s="237"/>
    </row>
    <row r="1881" spans="24:32" x14ac:dyDescent="0.3">
      <c r="X1881" s="237"/>
      <c r="Y1881" s="60"/>
      <c r="Z1881" s="235"/>
      <c r="AA1881" s="236"/>
      <c r="AB1881" s="237"/>
      <c r="AC1881" s="237"/>
      <c r="AD1881" s="237"/>
      <c r="AE1881" s="237"/>
      <c r="AF1881" s="237"/>
    </row>
    <row r="1882" spans="24:32" x14ac:dyDescent="0.3">
      <c r="X1882" s="237"/>
      <c r="Y1882" s="60"/>
      <c r="Z1882" s="235"/>
      <c r="AA1882" s="236"/>
      <c r="AB1882" s="237"/>
      <c r="AC1882" s="237"/>
      <c r="AD1882" s="237"/>
      <c r="AE1882" s="237"/>
      <c r="AF1882" s="237"/>
    </row>
    <row r="1883" spans="24:32" x14ac:dyDescent="0.3">
      <c r="X1883" s="237"/>
      <c r="Y1883" s="60"/>
      <c r="Z1883" s="235"/>
      <c r="AA1883" s="236"/>
      <c r="AB1883" s="237"/>
      <c r="AC1883" s="237"/>
      <c r="AD1883" s="237"/>
      <c r="AE1883" s="237"/>
      <c r="AF1883" s="237"/>
    </row>
    <row r="1884" spans="24:32" x14ac:dyDescent="0.3">
      <c r="X1884" s="237"/>
      <c r="Y1884" s="60"/>
      <c r="Z1884" s="235"/>
      <c r="AA1884" s="236"/>
      <c r="AB1884" s="237"/>
      <c r="AC1884" s="237"/>
      <c r="AD1884" s="237"/>
      <c r="AE1884" s="237"/>
      <c r="AF1884" s="237"/>
    </row>
    <row r="1885" spans="24:32" x14ac:dyDescent="0.3">
      <c r="X1885" s="237"/>
      <c r="Y1885" s="60"/>
      <c r="Z1885" s="235"/>
      <c r="AA1885" s="236"/>
      <c r="AB1885" s="237"/>
      <c r="AC1885" s="237"/>
      <c r="AD1885" s="237"/>
      <c r="AE1885" s="237"/>
      <c r="AF1885" s="237"/>
    </row>
    <row r="1886" spans="24:32" x14ac:dyDescent="0.3">
      <c r="X1886" s="237"/>
      <c r="Y1886" s="60"/>
      <c r="Z1886" s="235"/>
      <c r="AA1886" s="236"/>
      <c r="AB1886" s="237"/>
      <c r="AC1886" s="237"/>
      <c r="AD1886" s="237"/>
      <c r="AE1886" s="237"/>
      <c r="AF1886" s="237"/>
    </row>
    <row r="1887" spans="24:32" x14ac:dyDescent="0.3">
      <c r="X1887" s="237"/>
      <c r="Y1887" s="60"/>
      <c r="Z1887" s="235"/>
      <c r="AA1887" s="236"/>
      <c r="AB1887" s="237"/>
      <c r="AC1887" s="237"/>
      <c r="AD1887" s="237"/>
      <c r="AE1887" s="237"/>
      <c r="AF1887" s="237"/>
    </row>
    <row r="1888" spans="24:32" x14ac:dyDescent="0.3">
      <c r="X1888" s="237"/>
      <c r="Y1888" s="60"/>
      <c r="Z1888" s="235"/>
      <c r="AA1888" s="236"/>
      <c r="AB1888" s="237"/>
      <c r="AC1888" s="237"/>
      <c r="AD1888" s="237"/>
      <c r="AE1888" s="237"/>
      <c r="AF1888" s="237"/>
    </row>
    <row r="1889" spans="24:32" x14ac:dyDescent="0.3">
      <c r="X1889" s="237"/>
      <c r="Y1889" s="60"/>
      <c r="Z1889" s="235"/>
      <c r="AA1889" s="236"/>
      <c r="AB1889" s="237"/>
      <c r="AC1889" s="237"/>
      <c r="AD1889" s="237"/>
      <c r="AE1889" s="237"/>
      <c r="AF1889" s="237"/>
    </row>
    <row r="1890" spans="24:32" x14ac:dyDescent="0.3">
      <c r="X1890" s="237"/>
      <c r="Y1890" s="60"/>
      <c r="Z1890" s="235"/>
      <c r="AA1890" s="236"/>
      <c r="AB1890" s="237"/>
      <c r="AC1890" s="237"/>
      <c r="AD1890" s="237"/>
      <c r="AE1890" s="237"/>
      <c r="AF1890" s="237"/>
    </row>
    <row r="1891" spans="24:32" x14ac:dyDescent="0.3">
      <c r="X1891" s="237"/>
      <c r="Y1891" s="60"/>
      <c r="Z1891" s="235"/>
      <c r="AA1891" s="236"/>
      <c r="AB1891" s="237"/>
      <c r="AC1891" s="237"/>
      <c r="AD1891" s="237"/>
      <c r="AE1891" s="237"/>
      <c r="AF1891" s="237"/>
    </row>
    <row r="1892" spans="24:32" x14ac:dyDescent="0.3">
      <c r="X1892" s="237"/>
      <c r="Y1892" s="60"/>
      <c r="Z1892" s="235"/>
      <c r="AA1892" s="236"/>
      <c r="AB1892" s="237"/>
      <c r="AC1892" s="237"/>
      <c r="AD1892" s="237"/>
      <c r="AE1892" s="237"/>
      <c r="AF1892" s="237"/>
    </row>
    <row r="1893" spans="24:32" x14ac:dyDescent="0.3">
      <c r="X1893" s="237"/>
      <c r="Y1893" s="60"/>
      <c r="Z1893" s="235"/>
      <c r="AA1893" s="236"/>
      <c r="AB1893" s="237"/>
      <c r="AC1893" s="237"/>
      <c r="AD1893" s="237"/>
      <c r="AE1893" s="237"/>
      <c r="AF1893" s="237"/>
    </row>
    <row r="1894" spans="24:32" x14ac:dyDescent="0.3">
      <c r="X1894" s="237"/>
      <c r="Y1894" s="60"/>
      <c r="Z1894" s="235"/>
      <c r="AA1894" s="236"/>
      <c r="AB1894" s="237"/>
      <c r="AC1894" s="237"/>
      <c r="AD1894" s="237"/>
      <c r="AE1894" s="237"/>
      <c r="AF1894" s="237"/>
    </row>
    <row r="1895" spans="24:32" x14ac:dyDescent="0.3">
      <c r="X1895" s="237"/>
      <c r="Y1895" s="60"/>
      <c r="Z1895" s="235"/>
      <c r="AA1895" s="236"/>
      <c r="AB1895" s="237"/>
      <c r="AC1895" s="237"/>
      <c r="AD1895" s="237"/>
      <c r="AE1895" s="237"/>
      <c r="AF1895" s="237"/>
    </row>
    <row r="1896" spans="24:32" x14ac:dyDescent="0.3">
      <c r="X1896" s="237"/>
      <c r="Y1896" s="60"/>
      <c r="Z1896" s="235"/>
      <c r="AA1896" s="236"/>
      <c r="AB1896" s="237"/>
      <c r="AC1896" s="237"/>
      <c r="AD1896" s="237"/>
      <c r="AE1896" s="237"/>
      <c r="AF1896" s="237"/>
    </row>
    <row r="1897" spans="24:32" x14ac:dyDescent="0.3">
      <c r="X1897" s="237"/>
      <c r="Y1897" s="60"/>
      <c r="Z1897" s="235"/>
      <c r="AA1897" s="236"/>
      <c r="AB1897" s="237"/>
      <c r="AC1897" s="237"/>
      <c r="AD1897" s="237"/>
      <c r="AE1897" s="237"/>
      <c r="AF1897" s="237"/>
    </row>
    <row r="1898" spans="24:32" x14ac:dyDescent="0.3">
      <c r="X1898" s="237"/>
      <c r="Y1898" s="60"/>
      <c r="Z1898" s="235"/>
      <c r="AA1898" s="236"/>
      <c r="AB1898" s="237"/>
      <c r="AC1898" s="237"/>
      <c r="AD1898" s="237"/>
      <c r="AE1898" s="237"/>
      <c r="AF1898" s="237"/>
    </row>
    <row r="1899" spans="24:32" x14ac:dyDescent="0.3">
      <c r="X1899" s="237"/>
      <c r="Y1899" s="60"/>
      <c r="Z1899" s="235"/>
      <c r="AA1899" s="236"/>
      <c r="AB1899" s="237"/>
      <c r="AC1899" s="237"/>
      <c r="AD1899" s="237"/>
      <c r="AE1899" s="237"/>
      <c r="AF1899" s="237"/>
    </row>
    <row r="1900" spans="24:32" x14ac:dyDescent="0.3">
      <c r="X1900" s="237"/>
      <c r="Y1900" s="60"/>
      <c r="Z1900" s="235"/>
      <c r="AA1900" s="236"/>
      <c r="AB1900" s="237"/>
      <c r="AC1900" s="237"/>
      <c r="AD1900" s="237"/>
      <c r="AE1900" s="237"/>
      <c r="AF1900" s="237"/>
    </row>
    <row r="1901" spans="24:32" x14ac:dyDescent="0.3">
      <c r="X1901" s="237"/>
      <c r="Y1901" s="60"/>
      <c r="Z1901" s="235"/>
      <c r="AA1901" s="236"/>
      <c r="AB1901" s="237"/>
      <c r="AC1901" s="237"/>
      <c r="AD1901" s="237"/>
      <c r="AE1901" s="237"/>
      <c r="AF1901" s="237"/>
    </row>
    <row r="1902" spans="24:32" x14ac:dyDescent="0.3">
      <c r="X1902" s="237"/>
      <c r="Y1902" s="60"/>
      <c r="Z1902" s="235"/>
      <c r="AA1902" s="236"/>
      <c r="AB1902" s="237"/>
      <c r="AC1902" s="237"/>
      <c r="AD1902" s="237"/>
      <c r="AE1902" s="237"/>
      <c r="AF1902" s="237"/>
    </row>
    <row r="1903" spans="24:32" x14ac:dyDescent="0.3">
      <c r="X1903" s="237"/>
      <c r="Y1903" s="60"/>
      <c r="Z1903" s="235"/>
      <c r="AA1903" s="236"/>
      <c r="AB1903" s="237"/>
      <c r="AC1903" s="237"/>
      <c r="AD1903" s="237"/>
      <c r="AE1903" s="237"/>
      <c r="AF1903" s="237"/>
    </row>
    <row r="1904" spans="24:32" x14ac:dyDescent="0.3">
      <c r="X1904" s="237"/>
      <c r="Y1904" s="60"/>
      <c r="Z1904" s="235"/>
      <c r="AA1904" s="236"/>
      <c r="AB1904" s="237"/>
      <c r="AC1904" s="237"/>
      <c r="AD1904" s="237"/>
      <c r="AE1904" s="237"/>
      <c r="AF1904" s="237"/>
    </row>
    <row r="1905" spans="24:32" x14ac:dyDescent="0.3">
      <c r="X1905" s="237"/>
      <c r="Y1905" s="60"/>
      <c r="Z1905" s="235"/>
      <c r="AA1905" s="236"/>
      <c r="AB1905" s="237"/>
      <c r="AC1905" s="237"/>
      <c r="AD1905" s="237"/>
      <c r="AE1905" s="237"/>
      <c r="AF1905" s="237"/>
    </row>
    <row r="1906" spans="24:32" x14ac:dyDescent="0.3">
      <c r="X1906" s="237"/>
      <c r="Y1906" s="60"/>
      <c r="Z1906" s="235"/>
      <c r="AA1906" s="236"/>
      <c r="AB1906" s="237"/>
      <c r="AC1906" s="237"/>
      <c r="AD1906" s="237"/>
      <c r="AE1906" s="237"/>
      <c r="AF1906" s="237"/>
    </row>
    <row r="1907" spans="24:32" x14ac:dyDescent="0.3">
      <c r="X1907" s="237"/>
      <c r="Y1907" s="60"/>
      <c r="Z1907" s="235"/>
      <c r="AA1907" s="236"/>
      <c r="AB1907" s="237"/>
      <c r="AC1907" s="237"/>
      <c r="AD1907" s="237"/>
      <c r="AE1907" s="237"/>
      <c r="AF1907" s="237"/>
    </row>
    <row r="1908" spans="24:32" x14ac:dyDescent="0.3">
      <c r="X1908" s="237"/>
      <c r="Y1908" s="60"/>
      <c r="Z1908" s="235"/>
      <c r="AA1908" s="236"/>
      <c r="AB1908" s="237"/>
      <c r="AC1908" s="237"/>
      <c r="AD1908" s="237"/>
      <c r="AE1908" s="237"/>
      <c r="AF1908" s="237"/>
    </row>
    <row r="1909" spans="24:32" x14ac:dyDescent="0.3">
      <c r="X1909" s="237"/>
      <c r="Y1909" s="60"/>
      <c r="Z1909" s="235"/>
      <c r="AA1909" s="236"/>
      <c r="AB1909" s="237"/>
      <c r="AC1909" s="237"/>
      <c r="AD1909" s="237"/>
      <c r="AE1909" s="237"/>
      <c r="AF1909" s="237"/>
    </row>
    <row r="1910" spans="24:32" x14ac:dyDescent="0.3">
      <c r="X1910" s="237"/>
      <c r="Y1910" s="60"/>
      <c r="Z1910" s="235"/>
      <c r="AA1910" s="236"/>
      <c r="AB1910" s="237"/>
      <c r="AC1910" s="237"/>
      <c r="AD1910" s="237"/>
      <c r="AE1910" s="237"/>
      <c r="AF1910" s="237"/>
    </row>
    <row r="1911" spans="24:32" x14ac:dyDescent="0.3">
      <c r="X1911" s="237"/>
      <c r="Y1911" s="60"/>
      <c r="Z1911" s="235"/>
      <c r="AA1911" s="236"/>
      <c r="AB1911" s="237"/>
      <c r="AC1911" s="237"/>
      <c r="AD1911" s="237"/>
      <c r="AE1911" s="237"/>
      <c r="AF1911" s="237"/>
    </row>
    <row r="1912" spans="24:32" x14ac:dyDescent="0.3">
      <c r="X1912" s="237"/>
      <c r="Y1912" s="60"/>
      <c r="Z1912" s="235"/>
      <c r="AA1912" s="236"/>
      <c r="AB1912" s="237"/>
      <c r="AC1912" s="237"/>
      <c r="AD1912" s="237"/>
      <c r="AE1912" s="237"/>
      <c r="AF1912" s="237"/>
    </row>
    <row r="1913" spans="24:32" x14ac:dyDescent="0.3">
      <c r="X1913" s="237"/>
      <c r="Y1913" s="60"/>
      <c r="Z1913" s="235"/>
      <c r="AA1913" s="236"/>
      <c r="AB1913" s="237"/>
      <c r="AC1913" s="237"/>
      <c r="AD1913" s="237"/>
      <c r="AE1913" s="237"/>
      <c r="AF1913" s="237"/>
    </row>
    <row r="1914" spans="24:32" x14ac:dyDescent="0.3">
      <c r="X1914" s="237"/>
      <c r="Y1914" s="60"/>
      <c r="Z1914" s="235"/>
      <c r="AA1914" s="236"/>
      <c r="AB1914" s="237"/>
      <c r="AC1914" s="237"/>
      <c r="AD1914" s="237"/>
      <c r="AE1914" s="237"/>
      <c r="AF1914" s="237"/>
    </row>
    <row r="1915" spans="24:32" x14ac:dyDescent="0.3">
      <c r="X1915" s="237"/>
      <c r="Y1915" s="60"/>
      <c r="Z1915" s="235"/>
      <c r="AA1915" s="236"/>
      <c r="AB1915" s="237"/>
      <c r="AC1915" s="237"/>
      <c r="AD1915" s="237"/>
      <c r="AE1915" s="237"/>
      <c r="AF1915" s="237"/>
    </row>
    <row r="1916" spans="24:32" x14ac:dyDescent="0.3">
      <c r="X1916" s="237"/>
      <c r="Y1916" s="60"/>
      <c r="Z1916" s="235"/>
      <c r="AA1916" s="236"/>
      <c r="AB1916" s="237"/>
      <c r="AC1916" s="237"/>
      <c r="AD1916" s="237"/>
      <c r="AE1916" s="237"/>
      <c r="AF1916" s="237"/>
    </row>
    <row r="1917" spans="24:32" x14ac:dyDescent="0.3">
      <c r="X1917" s="237"/>
      <c r="Y1917" s="60"/>
      <c r="Z1917" s="235"/>
      <c r="AA1917" s="236"/>
      <c r="AB1917" s="237"/>
      <c r="AC1917" s="237"/>
      <c r="AD1917" s="237"/>
      <c r="AE1917" s="237"/>
      <c r="AF1917" s="237"/>
    </row>
    <row r="1918" spans="24:32" x14ac:dyDescent="0.3">
      <c r="X1918" s="237"/>
      <c r="Y1918" s="60"/>
      <c r="Z1918" s="235"/>
      <c r="AA1918" s="236"/>
      <c r="AB1918" s="237"/>
      <c r="AC1918" s="237"/>
      <c r="AD1918" s="237"/>
      <c r="AE1918" s="237"/>
      <c r="AF1918" s="237"/>
    </row>
    <row r="1919" spans="24:32" x14ac:dyDescent="0.3">
      <c r="X1919" s="237"/>
      <c r="Y1919" s="60"/>
      <c r="Z1919" s="235"/>
      <c r="AA1919" s="236"/>
      <c r="AB1919" s="237"/>
      <c r="AC1919" s="237"/>
      <c r="AD1919" s="237"/>
      <c r="AE1919" s="237"/>
      <c r="AF1919" s="237"/>
    </row>
    <row r="1920" spans="24:32" x14ac:dyDescent="0.3">
      <c r="X1920" s="237"/>
      <c r="Y1920" s="60"/>
      <c r="Z1920" s="235"/>
      <c r="AA1920" s="236"/>
      <c r="AB1920" s="237"/>
      <c r="AC1920" s="237"/>
      <c r="AD1920" s="237"/>
      <c r="AE1920" s="237"/>
      <c r="AF1920" s="237"/>
    </row>
    <row r="1921" spans="24:32" x14ac:dyDescent="0.3">
      <c r="X1921" s="237"/>
      <c r="Y1921" s="60"/>
      <c r="Z1921" s="235"/>
      <c r="AA1921" s="236"/>
      <c r="AB1921" s="237"/>
      <c r="AC1921" s="237"/>
      <c r="AD1921" s="237"/>
      <c r="AE1921" s="237"/>
      <c r="AF1921" s="237"/>
    </row>
    <row r="1922" spans="24:32" x14ac:dyDescent="0.3">
      <c r="X1922" s="237"/>
      <c r="Y1922" s="60"/>
      <c r="Z1922" s="235"/>
      <c r="AA1922" s="236"/>
      <c r="AB1922" s="237"/>
      <c r="AC1922" s="237"/>
      <c r="AD1922" s="237"/>
      <c r="AE1922" s="237"/>
      <c r="AF1922" s="237"/>
    </row>
    <row r="1923" spans="24:32" x14ac:dyDescent="0.3">
      <c r="X1923" s="237"/>
      <c r="Y1923" s="60"/>
      <c r="Z1923" s="235"/>
      <c r="AA1923" s="236"/>
      <c r="AB1923" s="237"/>
      <c r="AC1923" s="237"/>
      <c r="AD1923" s="237"/>
      <c r="AE1923" s="237"/>
      <c r="AF1923" s="237"/>
    </row>
    <row r="1924" spans="24:32" x14ac:dyDescent="0.3">
      <c r="X1924" s="237"/>
      <c r="Y1924" s="60"/>
      <c r="Z1924" s="235"/>
      <c r="AA1924" s="236"/>
      <c r="AB1924" s="237"/>
      <c r="AC1924" s="237"/>
      <c r="AD1924" s="237"/>
      <c r="AE1924" s="237"/>
      <c r="AF1924" s="237"/>
    </row>
    <row r="1925" spans="24:32" x14ac:dyDescent="0.3">
      <c r="X1925" s="237"/>
      <c r="Y1925" s="60"/>
      <c r="Z1925" s="235"/>
      <c r="AA1925" s="236"/>
      <c r="AB1925" s="237"/>
      <c r="AC1925" s="237"/>
      <c r="AD1925" s="237"/>
      <c r="AE1925" s="237"/>
      <c r="AF1925" s="237"/>
    </row>
    <row r="1926" spans="24:32" x14ac:dyDescent="0.3">
      <c r="X1926" s="237"/>
      <c r="Y1926" s="60"/>
      <c r="Z1926" s="235"/>
      <c r="AA1926" s="236"/>
      <c r="AB1926" s="237"/>
      <c r="AC1926" s="237"/>
      <c r="AD1926" s="237"/>
      <c r="AE1926" s="237"/>
      <c r="AF1926" s="237"/>
    </row>
    <row r="1927" spans="24:32" x14ac:dyDescent="0.3">
      <c r="X1927" s="237"/>
      <c r="Y1927" s="60"/>
      <c r="Z1927" s="235"/>
      <c r="AA1927" s="236"/>
      <c r="AB1927" s="237"/>
      <c r="AC1927" s="237"/>
      <c r="AD1927" s="237"/>
      <c r="AE1927" s="237"/>
      <c r="AF1927" s="237"/>
    </row>
    <row r="1928" spans="24:32" x14ac:dyDescent="0.3">
      <c r="X1928" s="237"/>
      <c r="Y1928" s="60"/>
      <c r="Z1928" s="235"/>
      <c r="AA1928" s="236"/>
      <c r="AB1928" s="237"/>
      <c r="AC1928" s="237"/>
      <c r="AD1928" s="237"/>
      <c r="AE1928" s="237"/>
      <c r="AF1928" s="237"/>
    </row>
    <row r="1929" spans="24:32" x14ac:dyDescent="0.3">
      <c r="X1929" s="237"/>
      <c r="Y1929" s="60"/>
      <c r="Z1929" s="235"/>
      <c r="AA1929" s="236"/>
      <c r="AB1929" s="237"/>
      <c r="AC1929" s="237"/>
      <c r="AD1929" s="237"/>
      <c r="AE1929" s="237"/>
      <c r="AF1929" s="237"/>
    </row>
    <row r="1930" spans="24:32" x14ac:dyDescent="0.3">
      <c r="X1930" s="237"/>
      <c r="Y1930" s="60"/>
      <c r="Z1930" s="235"/>
      <c r="AA1930" s="236"/>
      <c r="AB1930" s="237"/>
      <c r="AC1930" s="237"/>
      <c r="AD1930" s="237"/>
      <c r="AE1930" s="237"/>
      <c r="AF1930" s="237"/>
    </row>
    <row r="1931" spans="24:32" x14ac:dyDescent="0.3">
      <c r="X1931" s="237"/>
      <c r="Y1931" s="60"/>
      <c r="Z1931" s="235"/>
      <c r="AA1931" s="236"/>
      <c r="AB1931" s="237"/>
      <c r="AC1931" s="237"/>
      <c r="AD1931" s="237"/>
      <c r="AE1931" s="237"/>
      <c r="AF1931" s="237"/>
    </row>
    <row r="1932" spans="24:32" x14ac:dyDescent="0.3">
      <c r="X1932" s="237"/>
      <c r="Y1932" s="60"/>
      <c r="Z1932" s="235"/>
      <c r="AA1932" s="236"/>
      <c r="AB1932" s="237"/>
      <c r="AC1932" s="237"/>
      <c r="AD1932" s="237"/>
      <c r="AE1932" s="237"/>
      <c r="AF1932" s="237"/>
    </row>
    <row r="1933" spans="24:32" x14ac:dyDescent="0.3">
      <c r="X1933" s="237"/>
      <c r="Y1933" s="60"/>
      <c r="Z1933" s="235"/>
      <c r="AA1933" s="236"/>
      <c r="AB1933" s="237"/>
      <c r="AC1933" s="237"/>
      <c r="AD1933" s="237"/>
      <c r="AE1933" s="237"/>
      <c r="AF1933" s="237"/>
    </row>
    <row r="1934" spans="24:32" x14ac:dyDescent="0.3">
      <c r="X1934" s="237"/>
      <c r="Y1934" s="60"/>
      <c r="Z1934" s="235"/>
      <c r="AA1934" s="236"/>
      <c r="AB1934" s="237"/>
      <c r="AC1934" s="237"/>
      <c r="AD1934" s="237"/>
      <c r="AE1934" s="237"/>
      <c r="AF1934" s="237"/>
    </row>
    <row r="1935" spans="24:32" x14ac:dyDescent="0.3">
      <c r="X1935" s="237"/>
      <c r="Y1935" s="60"/>
      <c r="Z1935" s="235"/>
      <c r="AA1935" s="236"/>
      <c r="AB1935" s="237"/>
      <c r="AC1935" s="237"/>
      <c r="AD1935" s="237"/>
      <c r="AE1935" s="237"/>
      <c r="AF1935" s="237"/>
    </row>
    <row r="1936" spans="24:32" x14ac:dyDescent="0.3">
      <c r="X1936" s="237"/>
      <c r="Y1936" s="60"/>
      <c r="Z1936" s="235"/>
      <c r="AA1936" s="236"/>
      <c r="AB1936" s="237"/>
      <c r="AC1936" s="237"/>
      <c r="AD1936" s="237"/>
      <c r="AE1936" s="237"/>
      <c r="AF1936" s="237"/>
    </row>
    <row r="1937" spans="24:32" x14ac:dyDescent="0.3">
      <c r="X1937" s="237"/>
      <c r="Y1937" s="60"/>
      <c r="Z1937" s="235"/>
      <c r="AA1937" s="236"/>
      <c r="AB1937" s="237"/>
      <c r="AC1937" s="237"/>
      <c r="AD1937" s="237"/>
      <c r="AE1937" s="237"/>
      <c r="AF1937" s="237"/>
    </row>
    <row r="1938" spans="24:32" x14ac:dyDescent="0.3">
      <c r="X1938" s="237"/>
      <c r="Y1938" s="60"/>
      <c r="Z1938" s="235"/>
      <c r="AA1938" s="236"/>
      <c r="AB1938" s="237"/>
      <c r="AC1938" s="237"/>
      <c r="AD1938" s="237"/>
      <c r="AE1938" s="237"/>
      <c r="AF1938" s="237"/>
    </row>
    <row r="1939" spans="24:32" x14ac:dyDescent="0.3">
      <c r="X1939" s="237"/>
      <c r="Y1939" s="60"/>
      <c r="Z1939" s="235"/>
      <c r="AA1939" s="236"/>
      <c r="AB1939" s="237"/>
      <c r="AC1939" s="237"/>
      <c r="AD1939" s="237"/>
      <c r="AE1939" s="237"/>
      <c r="AF1939" s="237"/>
    </row>
    <row r="1940" spans="24:32" x14ac:dyDescent="0.3">
      <c r="X1940" s="237"/>
      <c r="Y1940" s="60"/>
      <c r="Z1940" s="235"/>
      <c r="AA1940" s="236"/>
      <c r="AB1940" s="237"/>
      <c r="AC1940" s="237"/>
      <c r="AD1940" s="237"/>
      <c r="AE1940" s="237"/>
      <c r="AF1940" s="237"/>
    </row>
    <row r="1941" spans="24:32" x14ac:dyDescent="0.3">
      <c r="X1941" s="237"/>
      <c r="Y1941" s="60"/>
      <c r="Z1941" s="235"/>
      <c r="AA1941" s="236"/>
      <c r="AB1941" s="237"/>
      <c r="AC1941" s="237"/>
      <c r="AD1941" s="237"/>
      <c r="AE1941" s="237"/>
      <c r="AF1941" s="237"/>
    </row>
    <row r="1942" spans="24:32" x14ac:dyDescent="0.3">
      <c r="X1942" s="237"/>
      <c r="Y1942" s="60"/>
      <c r="Z1942" s="235"/>
      <c r="AA1942" s="236"/>
      <c r="AB1942" s="237"/>
      <c r="AC1942" s="237"/>
      <c r="AD1942" s="237"/>
      <c r="AE1942" s="237"/>
      <c r="AF1942" s="237"/>
    </row>
    <row r="1943" spans="24:32" x14ac:dyDescent="0.3">
      <c r="X1943" s="237"/>
      <c r="Y1943" s="60"/>
      <c r="Z1943" s="235"/>
      <c r="AA1943" s="236"/>
      <c r="AB1943" s="237"/>
      <c r="AC1943" s="237"/>
      <c r="AD1943" s="237"/>
      <c r="AE1943" s="237"/>
      <c r="AF1943" s="237"/>
    </row>
    <row r="1944" spans="24:32" x14ac:dyDescent="0.3">
      <c r="X1944" s="237"/>
      <c r="Y1944" s="60"/>
      <c r="Z1944" s="235"/>
      <c r="AA1944" s="236"/>
      <c r="AB1944" s="237"/>
      <c r="AC1944" s="237"/>
      <c r="AD1944" s="237"/>
      <c r="AE1944" s="237"/>
      <c r="AF1944" s="237"/>
    </row>
    <row r="1945" spans="24:32" x14ac:dyDescent="0.3">
      <c r="X1945" s="237"/>
      <c r="Y1945" s="60"/>
      <c r="Z1945" s="235"/>
      <c r="AA1945" s="236"/>
      <c r="AB1945" s="237"/>
      <c r="AC1945" s="237"/>
      <c r="AD1945" s="237"/>
      <c r="AE1945" s="237"/>
      <c r="AF1945" s="237"/>
    </row>
    <row r="1946" spans="24:32" x14ac:dyDescent="0.3">
      <c r="X1946" s="237"/>
      <c r="Y1946" s="60"/>
      <c r="Z1946" s="235"/>
      <c r="AA1946" s="236"/>
      <c r="AB1946" s="237"/>
      <c r="AC1946" s="237"/>
      <c r="AD1946" s="237"/>
      <c r="AE1946" s="237"/>
      <c r="AF1946" s="237"/>
    </row>
    <row r="1947" spans="24:32" x14ac:dyDescent="0.3">
      <c r="X1947" s="237"/>
      <c r="Y1947" s="60"/>
      <c r="Z1947" s="235"/>
      <c r="AA1947" s="236"/>
      <c r="AB1947" s="237"/>
      <c r="AC1947" s="237"/>
      <c r="AD1947" s="237"/>
      <c r="AE1947" s="237"/>
      <c r="AF1947" s="237"/>
    </row>
    <row r="1948" spans="24:32" x14ac:dyDescent="0.3">
      <c r="X1948" s="237"/>
      <c r="Y1948" s="60"/>
      <c r="Z1948" s="235"/>
      <c r="AA1948" s="236"/>
      <c r="AB1948" s="237"/>
      <c r="AC1948" s="237"/>
      <c r="AD1948" s="237"/>
      <c r="AE1948" s="237"/>
      <c r="AF1948" s="237"/>
    </row>
    <row r="1949" spans="24:32" x14ac:dyDescent="0.3">
      <c r="X1949" s="237"/>
      <c r="Y1949" s="60"/>
      <c r="Z1949" s="235"/>
      <c r="AA1949" s="236"/>
      <c r="AB1949" s="237"/>
      <c r="AC1949" s="237"/>
      <c r="AD1949" s="237"/>
      <c r="AE1949" s="237"/>
      <c r="AF1949" s="237"/>
    </row>
    <row r="1950" spans="24:32" x14ac:dyDescent="0.3">
      <c r="X1950" s="237"/>
      <c r="Y1950" s="60"/>
      <c r="Z1950" s="235"/>
      <c r="AA1950" s="236"/>
      <c r="AB1950" s="237"/>
      <c r="AC1950" s="237"/>
      <c r="AD1950" s="237"/>
      <c r="AE1950" s="237"/>
      <c r="AF1950" s="237"/>
    </row>
    <row r="1951" spans="24:32" x14ac:dyDescent="0.3">
      <c r="X1951" s="237"/>
      <c r="Y1951" s="60"/>
      <c r="Z1951" s="235"/>
      <c r="AA1951" s="236"/>
      <c r="AB1951" s="237"/>
      <c r="AC1951" s="237"/>
      <c r="AD1951" s="237"/>
      <c r="AE1951" s="237"/>
      <c r="AF1951" s="237"/>
    </row>
    <row r="1952" spans="24:32" x14ac:dyDescent="0.3">
      <c r="X1952" s="237"/>
      <c r="Y1952" s="60"/>
      <c r="Z1952" s="235"/>
      <c r="AA1952" s="236"/>
      <c r="AB1952" s="237"/>
      <c r="AC1952" s="237"/>
      <c r="AD1952" s="237"/>
      <c r="AE1952" s="237"/>
      <c r="AF1952" s="237"/>
    </row>
    <row r="1953" spans="24:32" x14ac:dyDescent="0.3">
      <c r="X1953" s="237"/>
      <c r="Y1953" s="60"/>
      <c r="Z1953" s="235"/>
      <c r="AA1953" s="236"/>
      <c r="AB1953" s="237"/>
      <c r="AC1953" s="237"/>
      <c r="AD1953" s="237"/>
      <c r="AE1953" s="237"/>
      <c r="AF1953" s="237"/>
    </row>
    <row r="1954" spans="24:32" x14ac:dyDescent="0.3">
      <c r="X1954" s="237"/>
      <c r="Y1954" s="60"/>
      <c r="Z1954" s="235"/>
      <c r="AA1954" s="236"/>
      <c r="AB1954" s="237"/>
      <c r="AC1954" s="237"/>
      <c r="AD1954" s="237"/>
      <c r="AE1954" s="237"/>
      <c r="AF1954" s="237"/>
    </row>
    <row r="1955" spans="24:32" x14ac:dyDescent="0.3">
      <c r="X1955" s="237"/>
      <c r="Y1955" s="60"/>
      <c r="Z1955" s="235"/>
      <c r="AA1955" s="236"/>
      <c r="AB1955" s="237"/>
      <c r="AC1955" s="237"/>
      <c r="AD1955" s="237"/>
      <c r="AE1955" s="237"/>
      <c r="AF1955" s="237"/>
    </row>
    <row r="1956" spans="24:32" x14ac:dyDescent="0.3">
      <c r="X1956" s="237"/>
      <c r="Y1956" s="60"/>
      <c r="Z1956" s="235"/>
      <c r="AA1956" s="236"/>
      <c r="AB1956" s="237"/>
      <c r="AC1956" s="237"/>
      <c r="AD1956" s="237"/>
      <c r="AE1956" s="237"/>
      <c r="AF1956" s="237"/>
    </row>
    <row r="1957" spans="24:32" x14ac:dyDescent="0.3">
      <c r="X1957" s="237"/>
      <c r="Y1957" s="60"/>
      <c r="Z1957" s="235"/>
      <c r="AA1957" s="236"/>
      <c r="AB1957" s="237"/>
      <c r="AC1957" s="237"/>
      <c r="AD1957" s="237"/>
      <c r="AE1957" s="237"/>
      <c r="AF1957" s="237"/>
    </row>
    <row r="1958" spans="24:32" x14ac:dyDescent="0.3">
      <c r="X1958" s="237"/>
      <c r="Y1958" s="60"/>
      <c r="Z1958" s="235"/>
      <c r="AA1958" s="236"/>
      <c r="AB1958" s="237"/>
      <c r="AC1958" s="237"/>
      <c r="AD1958" s="237"/>
      <c r="AE1958" s="237"/>
      <c r="AF1958" s="237"/>
    </row>
    <row r="1959" spans="24:32" x14ac:dyDescent="0.3">
      <c r="X1959" s="237"/>
      <c r="Y1959" s="60"/>
      <c r="Z1959" s="235"/>
      <c r="AA1959" s="236"/>
      <c r="AB1959" s="237"/>
      <c r="AC1959" s="237"/>
      <c r="AD1959" s="237"/>
      <c r="AE1959" s="237"/>
      <c r="AF1959" s="237"/>
    </row>
    <row r="1960" spans="24:32" x14ac:dyDescent="0.3">
      <c r="X1960" s="237"/>
      <c r="Y1960" s="60"/>
      <c r="Z1960" s="235"/>
      <c r="AA1960" s="236"/>
      <c r="AB1960" s="237"/>
      <c r="AC1960" s="237"/>
      <c r="AD1960" s="237"/>
      <c r="AE1960" s="237"/>
      <c r="AF1960" s="237"/>
    </row>
    <row r="1961" spans="24:32" x14ac:dyDescent="0.3">
      <c r="X1961" s="237"/>
      <c r="Y1961" s="60"/>
      <c r="Z1961" s="235"/>
      <c r="AA1961" s="236"/>
      <c r="AB1961" s="237"/>
      <c r="AC1961" s="237"/>
      <c r="AD1961" s="237"/>
      <c r="AE1961" s="237"/>
      <c r="AF1961" s="237"/>
    </row>
    <row r="1962" spans="24:32" x14ac:dyDescent="0.3">
      <c r="X1962" s="237"/>
      <c r="Y1962" s="60"/>
      <c r="Z1962" s="235"/>
      <c r="AA1962" s="236"/>
      <c r="AB1962" s="237"/>
      <c r="AC1962" s="237"/>
      <c r="AD1962" s="237"/>
      <c r="AE1962" s="237"/>
      <c r="AF1962" s="237"/>
    </row>
    <row r="1963" spans="24:32" x14ac:dyDescent="0.3">
      <c r="X1963" s="237"/>
      <c r="Y1963" s="60"/>
      <c r="Z1963" s="235"/>
      <c r="AA1963" s="236"/>
      <c r="AB1963" s="237"/>
      <c r="AC1963" s="237"/>
      <c r="AD1963" s="237"/>
      <c r="AE1963" s="237"/>
      <c r="AF1963" s="237"/>
    </row>
    <row r="1964" spans="24:32" x14ac:dyDescent="0.3">
      <c r="X1964" s="237"/>
      <c r="Y1964" s="60"/>
      <c r="Z1964" s="235"/>
      <c r="AA1964" s="236"/>
      <c r="AB1964" s="237"/>
      <c r="AC1964" s="237"/>
      <c r="AD1964" s="237"/>
      <c r="AE1964" s="237"/>
      <c r="AF1964" s="237"/>
    </row>
    <row r="1965" spans="24:32" x14ac:dyDescent="0.3">
      <c r="X1965" s="237"/>
      <c r="Y1965" s="60"/>
      <c r="Z1965" s="235"/>
      <c r="AA1965" s="236"/>
      <c r="AB1965" s="237"/>
      <c r="AC1965" s="237"/>
      <c r="AD1965" s="237"/>
      <c r="AE1965" s="237"/>
      <c r="AF1965" s="237"/>
    </row>
    <row r="1966" spans="24:32" x14ac:dyDescent="0.3">
      <c r="X1966" s="237"/>
      <c r="Y1966" s="60"/>
      <c r="Z1966" s="235"/>
      <c r="AA1966" s="236"/>
      <c r="AB1966" s="237"/>
      <c r="AC1966" s="237"/>
      <c r="AD1966" s="237"/>
      <c r="AE1966" s="237"/>
      <c r="AF1966" s="237"/>
    </row>
    <row r="1967" spans="24:32" x14ac:dyDescent="0.3">
      <c r="X1967" s="237"/>
      <c r="Y1967" s="60"/>
      <c r="Z1967" s="235"/>
      <c r="AA1967" s="236"/>
      <c r="AB1967" s="237"/>
      <c r="AC1967" s="237"/>
      <c r="AD1967" s="237"/>
      <c r="AE1967" s="237"/>
      <c r="AF1967" s="237"/>
    </row>
    <row r="1968" spans="24:32" x14ac:dyDescent="0.3">
      <c r="X1968" s="237"/>
      <c r="Y1968" s="60"/>
      <c r="Z1968" s="235"/>
      <c r="AA1968" s="236"/>
      <c r="AB1968" s="237"/>
      <c r="AC1968" s="237"/>
      <c r="AD1968" s="237"/>
      <c r="AE1968" s="237"/>
      <c r="AF1968" s="237"/>
    </row>
    <row r="1969" spans="24:32" x14ac:dyDescent="0.3">
      <c r="X1969" s="237"/>
      <c r="Y1969" s="60"/>
      <c r="Z1969" s="235"/>
      <c r="AA1969" s="236"/>
      <c r="AB1969" s="237"/>
      <c r="AC1969" s="237"/>
      <c r="AD1969" s="237"/>
      <c r="AE1969" s="237"/>
      <c r="AF1969" s="237"/>
    </row>
    <row r="1970" spans="24:32" x14ac:dyDescent="0.3">
      <c r="X1970" s="237"/>
      <c r="Y1970" s="60"/>
      <c r="Z1970" s="235"/>
      <c r="AA1970" s="236"/>
      <c r="AB1970" s="237"/>
      <c r="AC1970" s="237"/>
      <c r="AD1970" s="237"/>
      <c r="AE1970" s="237"/>
      <c r="AF1970" s="237"/>
    </row>
    <row r="1971" spans="24:32" x14ac:dyDescent="0.3">
      <c r="X1971" s="237"/>
      <c r="Y1971" s="60"/>
      <c r="Z1971" s="235"/>
      <c r="AA1971" s="236"/>
      <c r="AB1971" s="237"/>
      <c r="AC1971" s="237"/>
      <c r="AD1971" s="237"/>
      <c r="AE1971" s="237"/>
      <c r="AF1971" s="237"/>
    </row>
    <row r="1972" spans="24:32" x14ac:dyDescent="0.3">
      <c r="X1972" s="237"/>
      <c r="Y1972" s="60"/>
      <c r="Z1972" s="235"/>
      <c r="AA1972" s="236"/>
      <c r="AB1972" s="237"/>
      <c r="AC1972" s="237"/>
      <c r="AD1972" s="237"/>
      <c r="AE1972" s="237"/>
      <c r="AF1972" s="237"/>
    </row>
    <row r="1973" spans="24:32" x14ac:dyDescent="0.3">
      <c r="X1973" s="237"/>
      <c r="Y1973" s="60"/>
      <c r="Z1973" s="235"/>
      <c r="AA1973" s="236"/>
      <c r="AB1973" s="237"/>
      <c r="AC1973" s="237"/>
      <c r="AD1973" s="237"/>
      <c r="AE1973" s="237"/>
      <c r="AF1973" s="237"/>
    </row>
    <row r="1974" spans="24:32" x14ac:dyDescent="0.3">
      <c r="X1974" s="237"/>
      <c r="Y1974" s="60"/>
      <c r="Z1974" s="235"/>
      <c r="AA1974" s="236"/>
      <c r="AB1974" s="237"/>
      <c r="AC1974" s="237"/>
      <c r="AD1974" s="237"/>
      <c r="AE1974" s="237"/>
      <c r="AF1974" s="237"/>
    </row>
    <row r="1975" spans="24:32" x14ac:dyDescent="0.3">
      <c r="X1975" s="237"/>
      <c r="Y1975" s="60"/>
      <c r="Z1975" s="235"/>
      <c r="AA1975" s="236"/>
      <c r="AB1975" s="237"/>
      <c r="AC1975" s="237"/>
      <c r="AD1975" s="237"/>
      <c r="AE1975" s="237"/>
      <c r="AF1975" s="237"/>
    </row>
    <row r="1976" spans="24:32" x14ac:dyDescent="0.3">
      <c r="X1976" s="237"/>
      <c r="Y1976" s="60"/>
      <c r="Z1976" s="235"/>
      <c r="AA1976" s="236"/>
      <c r="AB1976" s="237"/>
      <c r="AC1976" s="237"/>
      <c r="AD1976" s="237"/>
      <c r="AE1976" s="237"/>
      <c r="AF1976" s="237"/>
    </row>
    <row r="1977" spans="24:32" x14ac:dyDescent="0.3">
      <c r="X1977" s="237"/>
      <c r="Y1977" s="60"/>
      <c r="Z1977" s="235"/>
      <c r="AA1977" s="236"/>
      <c r="AB1977" s="237"/>
      <c r="AC1977" s="237"/>
      <c r="AD1977" s="237"/>
      <c r="AE1977" s="237"/>
      <c r="AF1977" s="237"/>
    </row>
    <row r="1978" spans="24:32" x14ac:dyDescent="0.3">
      <c r="X1978" s="237"/>
      <c r="Y1978" s="60"/>
      <c r="Z1978" s="235"/>
      <c r="AA1978" s="236"/>
      <c r="AB1978" s="237"/>
      <c r="AC1978" s="237"/>
      <c r="AD1978" s="237"/>
      <c r="AE1978" s="237"/>
      <c r="AF1978" s="237"/>
    </row>
    <row r="1979" spans="24:32" x14ac:dyDescent="0.3">
      <c r="X1979" s="237"/>
      <c r="Y1979" s="60"/>
      <c r="Z1979" s="235"/>
      <c r="AA1979" s="236"/>
      <c r="AB1979" s="237"/>
      <c r="AC1979" s="237"/>
      <c r="AD1979" s="237"/>
      <c r="AE1979" s="237"/>
      <c r="AF1979" s="237"/>
    </row>
    <row r="1980" spans="24:32" x14ac:dyDescent="0.3">
      <c r="X1980" s="237"/>
      <c r="Y1980" s="60"/>
      <c r="Z1980" s="235"/>
      <c r="AA1980" s="236"/>
      <c r="AB1980" s="237"/>
      <c r="AC1980" s="237"/>
      <c r="AD1980" s="237"/>
      <c r="AE1980" s="237"/>
      <c r="AF1980" s="237"/>
    </row>
    <row r="1981" spans="24:32" x14ac:dyDescent="0.3">
      <c r="X1981" s="237"/>
      <c r="Y1981" s="60"/>
      <c r="Z1981" s="235"/>
      <c r="AA1981" s="236"/>
      <c r="AB1981" s="237"/>
      <c r="AC1981" s="237"/>
      <c r="AD1981" s="237"/>
      <c r="AE1981" s="237"/>
      <c r="AF1981" s="237"/>
    </row>
    <row r="1982" spans="24:32" x14ac:dyDescent="0.3">
      <c r="X1982" s="237"/>
      <c r="Y1982" s="60"/>
      <c r="Z1982" s="235"/>
      <c r="AA1982" s="236"/>
      <c r="AB1982" s="237"/>
      <c r="AC1982" s="237"/>
      <c r="AD1982" s="237"/>
      <c r="AE1982" s="237"/>
      <c r="AF1982" s="237"/>
    </row>
    <row r="1983" spans="24:32" x14ac:dyDescent="0.3">
      <c r="X1983" s="237"/>
      <c r="Y1983" s="60"/>
      <c r="Z1983" s="235"/>
      <c r="AA1983" s="236"/>
      <c r="AB1983" s="237"/>
      <c r="AC1983" s="237"/>
      <c r="AD1983" s="237"/>
      <c r="AE1983" s="237"/>
      <c r="AF1983" s="237"/>
    </row>
    <row r="1984" spans="24:32" x14ac:dyDescent="0.3">
      <c r="X1984" s="237"/>
      <c r="Y1984" s="60"/>
      <c r="Z1984" s="235"/>
      <c r="AA1984" s="236"/>
      <c r="AB1984" s="237"/>
      <c r="AC1984" s="237"/>
      <c r="AD1984" s="237"/>
      <c r="AE1984" s="237"/>
      <c r="AF1984" s="237"/>
    </row>
    <row r="1985" spans="24:32" x14ac:dyDescent="0.3">
      <c r="X1985" s="237"/>
      <c r="Y1985" s="60"/>
      <c r="Z1985" s="235"/>
      <c r="AA1985" s="236"/>
      <c r="AB1985" s="237"/>
      <c r="AC1985" s="237"/>
      <c r="AD1985" s="237"/>
      <c r="AE1985" s="237"/>
      <c r="AF1985" s="237"/>
    </row>
    <row r="1986" spans="24:32" x14ac:dyDescent="0.3">
      <c r="X1986" s="237"/>
      <c r="Y1986" s="60"/>
      <c r="Z1986" s="235"/>
      <c r="AA1986" s="236"/>
      <c r="AB1986" s="237"/>
      <c r="AC1986" s="237"/>
      <c r="AD1986" s="237"/>
      <c r="AE1986" s="237"/>
      <c r="AF1986" s="237"/>
    </row>
    <row r="1987" spans="24:32" x14ac:dyDescent="0.3">
      <c r="X1987" s="237"/>
      <c r="Y1987" s="60"/>
      <c r="Z1987" s="235"/>
      <c r="AA1987" s="236"/>
      <c r="AB1987" s="237"/>
      <c r="AC1987" s="237"/>
      <c r="AD1987" s="237"/>
      <c r="AE1987" s="237"/>
      <c r="AF1987" s="237"/>
    </row>
    <row r="1988" spans="24:32" x14ac:dyDescent="0.3">
      <c r="X1988" s="237"/>
      <c r="Y1988" s="60"/>
      <c r="Z1988" s="235"/>
      <c r="AA1988" s="236"/>
      <c r="AB1988" s="237"/>
      <c r="AC1988" s="237"/>
      <c r="AD1988" s="237"/>
      <c r="AE1988" s="237"/>
      <c r="AF1988" s="237"/>
    </row>
    <row r="1989" spans="24:32" x14ac:dyDescent="0.3">
      <c r="X1989" s="237"/>
      <c r="Y1989" s="60"/>
      <c r="Z1989" s="235"/>
      <c r="AA1989" s="236"/>
      <c r="AB1989" s="237"/>
      <c r="AC1989" s="237"/>
      <c r="AD1989" s="237"/>
      <c r="AE1989" s="237"/>
      <c r="AF1989" s="237"/>
    </row>
    <row r="1990" spans="24:32" x14ac:dyDescent="0.3">
      <c r="X1990" s="237"/>
      <c r="Y1990" s="60"/>
      <c r="Z1990" s="235"/>
      <c r="AA1990" s="236"/>
      <c r="AB1990" s="237"/>
      <c r="AC1990" s="237"/>
      <c r="AD1990" s="237"/>
      <c r="AE1990" s="237"/>
      <c r="AF1990" s="237"/>
    </row>
    <row r="1991" spans="24:32" x14ac:dyDescent="0.3">
      <c r="X1991" s="237"/>
      <c r="Y1991" s="60"/>
      <c r="Z1991" s="235"/>
      <c r="AA1991" s="236"/>
      <c r="AB1991" s="237"/>
      <c r="AC1991" s="237"/>
      <c r="AD1991" s="237"/>
      <c r="AE1991" s="237"/>
      <c r="AF1991" s="237"/>
    </row>
    <row r="1992" spans="24:32" x14ac:dyDescent="0.3">
      <c r="X1992" s="237"/>
      <c r="Y1992" s="60"/>
      <c r="Z1992" s="235"/>
      <c r="AA1992" s="236"/>
      <c r="AB1992" s="237"/>
      <c r="AC1992" s="237"/>
      <c r="AD1992" s="237"/>
      <c r="AE1992" s="237"/>
      <c r="AF1992" s="237"/>
    </row>
    <row r="1993" spans="24:32" x14ac:dyDescent="0.3">
      <c r="X1993" s="237"/>
      <c r="Y1993" s="60"/>
      <c r="Z1993" s="235"/>
      <c r="AA1993" s="236"/>
      <c r="AB1993" s="237"/>
      <c r="AC1993" s="237"/>
      <c r="AD1993" s="237"/>
      <c r="AE1993" s="237"/>
      <c r="AF1993" s="237"/>
    </row>
    <row r="1994" spans="24:32" x14ac:dyDescent="0.3">
      <c r="X1994" s="237"/>
      <c r="Y1994" s="60"/>
      <c r="Z1994" s="235"/>
      <c r="AA1994" s="236"/>
      <c r="AB1994" s="237"/>
      <c r="AC1994" s="237"/>
      <c r="AD1994" s="237"/>
      <c r="AE1994" s="237"/>
      <c r="AF1994" s="237"/>
    </row>
    <row r="1995" spans="24:32" x14ac:dyDescent="0.3">
      <c r="X1995" s="237"/>
      <c r="Y1995" s="60"/>
      <c r="Z1995" s="235"/>
      <c r="AA1995" s="236"/>
      <c r="AB1995" s="237"/>
      <c r="AC1995" s="237"/>
      <c r="AD1995" s="237"/>
      <c r="AE1995" s="237"/>
      <c r="AF1995" s="237"/>
    </row>
    <row r="1996" spans="24:32" x14ac:dyDescent="0.3">
      <c r="X1996" s="237"/>
      <c r="Y1996" s="60"/>
      <c r="Z1996" s="235"/>
      <c r="AA1996" s="236"/>
      <c r="AB1996" s="237"/>
      <c r="AC1996" s="237"/>
      <c r="AD1996" s="237"/>
      <c r="AE1996" s="237"/>
      <c r="AF1996" s="237"/>
    </row>
    <row r="1997" spans="24:32" x14ac:dyDescent="0.3">
      <c r="X1997" s="237"/>
      <c r="Y1997" s="60"/>
      <c r="Z1997" s="235"/>
      <c r="AA1997" s="236"/>
      <c r="AB1997" s="237"/>
      <c r="AC1997" s="237"/>
      <c r="AD1997" s="237"/>
      <c r="AE1997" s="237"/>
      <c r="AF1997" s="237"/>
    </row>
    <row r="1998" spans="24:32" x14ac:dyDescent="0.3">
      <c r="X1998" s="237"/>
      <c r="Y1998" s="60"/>
      <c r="Z1998" s="235"/>
      <c r="AA1998" s="236"/>
      <c r="AB1998" s="237"/>
      <c r="AC1998" s="237"/>
      <c r="AD1998" s="237"/>
      <c r="AE1998" s="237"/>
      <c r="AF1998" s="237"/>
    </row>
    <row r="1999" spans="24:32" x14ac:dyDescent="0.3">
      <c r="X1999" s="237"/>
      <c r="Y1999" s="60"/>
      <c r="Z1999" s="235"/>
      <c r="AA1999" s="236"/>
      <c r="AB1999" s="237"/>
      <c r="AC1999" s="237"/>
      <c r="AD1999" s="237"/>
      <c r="AE1999" s="237"/>
      <c r="AF1999" s="237"/>
    </row>
    <row r="2000" spans="24:32" x14ac:dyDescent="0.3">
      <c r="X2000" s="237"/>
      <c r="Y2000" s="60"/>
      <c r="Z2000" s="235"/>
      <c r="AA2000" s="236"/>
      <c r="AB2000" s="237"/>
      <c r="AC2000" s="237"/>
      <c r="AD2000" s="237"/>
      <c r="AE2000" s="237"/>
      <c r="AF2000" s="237"/>
    </row>
    <row r="2001" spans="24:32" x14ac:dyDescent="0.3">
      <c r="X2001" s="237"/>
      <c r="Y2001" s="60"/>
      <c r="Z2001" s="235"/>
      <c r="AA2001" s="236"/>
      <c r="AB2001" s="237"/>
      <c r="AC2001" s="237"/>
      <c r="AD2001" s="237"/>
      <c r="AE2001" s="237"/>
      <c r="AF2001" s="237"/>
    </row>
    <row r="2002" spans="24:32" x14ac:dyDescent="0.3">
      <c r="X2002" s="237"/>
      <c r="Y2002" s="60"/>
      <c r="Z2002" s="235"/>
      <c r="AA2002" s="236"/>
      <c r="AB2002" s="237"/>
      <c r="AC2002" s="237"/>
      <c r="AD2002" s="237"/>
      <c r="AE2002" s="237"/>
      <c r="AF2002" s="237"/>
    </row>
    <row r="2003" spans="24:32" x14ac:dyDescent="0.3">
      <c r="X2003" s="237"/>
      <c r="Y2003" s="60"/>
      <c r="Z2003" s="235"/>
      <c r="AA2003" s="236"/>
      <c r="AB2003" s="237"/>
      <c r="AC2003" s="237"/>
      <c r="AD2003" s="237"/>
      <c r="AE2003" s="237"/>
      <c r="AF2003" s="237"/>
    </row>
    <row r="2004" spans="24:32" x14ac:dyDescent="0.3">
      <c r="X2004" s="237"/>
      <c r="Y2004" s="60"/>
      <c r="Z2004" s="235"/>
      <c r="AA2004" s="236"/>
      <c r="AB2004" s="237"/>
      <c r="AC2004" s="237"/>
      <c r="AD2004" s="237"/>
      <c r="AE2004" s="237"/>
      <c r="AF2004" s="237"/>
    </row>
    <row r="2005" spans="24:32" x14ac:dyDescent="0.3">
      <c r="X2005" s="237"/>
      <c r="Y2005" s="60"/>
      <c r="Z2005" s="235"/>
      <c r="AA2005" s="236"/>
      <c r="AB2005" s="237"/>
      <c r="AC2005" s="237"/>
      <c r="AD2005" s="237"/>
      <c r="AE2005" s="237"/>
      <c r="AF2005" s="237"/>
    </row>
    <row r="2006" spans="24:32" x14ac:dyDescent="0.3">
      <c r="X2006" s="237"/>
      <c r="Y2006" s="60"/>
      <c r="Z2006" s="235"/>
      <c r="AA2006" s="236"/>
      <c r="AB2006" s="237"/>
      <c r="AC2006" s="237"/>
      <c r="AD2006" s="237"/>
      <c r="AE2006" s="237"/>
      <c r="AF2006" s="237"/>
    </row>
    <row r="2007" spans="24:32" x14ac:dyDescent="0.3">
      <c r="X2007" s="237"/>
      <c r="Y2007" s="60"/>
      <c r="Z2007" s="235"/>
      <c r="AA2007" s="236"/>
      <c r="AB2007" s="237"/>
      <c r="AC2007" s="237"/>
      <c r="AD2007" s="237"/>
      <c r="AE2007" s="237"/>
      <c r="AF2007" s="237"/>
    </row>
    <row r="2008" spans="24:32" x14ac:dyDescent="0.3">
      <c r="X2008" s="237"/>
      <c r="Y2008" s="60"/>
      <c r="Z2008" s="235"/>
      <c r="AA2008" s="236"/>
      <c r="AB2008" s="237"/>
      <c r="AC2008" s="237"/>
      <c r="AD2008" s="237"/>
      <c r="AE2008" s="237"/>
      <c r="AF2008" s="237"/>
    </row>
    <row r="2009" spans="24:32" x14ac:dyDescent="0.3">
      <c r="X2009" s="237"/>
      <c r="Y2009" s="60"/>
      <c r="Z2009" s="235"/>
      <c r="AA2009" s="236"/>
      <c r="AB2009" s="237"/>
      <c r="AC2009" s="237"/>
      <c r="AD2009" s="237"/>
      <c r="AE2009" s="237"/>
      <c r="AF2009" s="237"/>
    </row>
    <row r="2010" spans="24:32" x14ac:dyDescent="0.3">
      <c r="X2010" s="237"/>
      <c r="Y2010" s="60"/>
      <c r="Z2010" s="235"/>
      <c r="AA2010" s="236"/>
      <c r="AB2010" s="237"/>
      <c r="AC2010" s="237"/>
      <c r="AD2010" s="237"/>
      <c r="AE2010" s="237"/>
      <c r="AF2010" s="237"/>
    </row>
    <row r="2011" spans="24:32" x14ac:dyDescent="0.3">
      <c r="X2011" s="237"/>
      <c r="Y2011" s="60"/>
      <c r="Z2011" s="235"/>
      <c r="AA2011" s="236"/>
      <c r="AB2011" s="237"/>
      <c r="AC2011" s="237"/>
      <c r="AD2011" s="237"/>
      <c r="AE2011" s="237"/>
      <c r="AF2011" s="237"/>
    </row>
    <row r="2012" spans="24:32" x14ac:dyDescent="0.3">
      <c r="X2012" s="237"/>
      <c r="Y2012" s="60"/>
      <c r="Z2012" s="235"/>
      <c r="AA2012" s="236"/>
      <c r="AB2012" s="237"/>
      <c r="AC2012" s="237"/>
      <c r="AD2012" s="237"/>
      <c r="AE2012" s="237"/>
      <c r="AF2012" s="237"/>
    </row>
    <row r="2013" spans="24:32" x14ac:dyDescent="0.3">
      <c r="X2013" s="237"/>
      <c r="Y2013" s="60"/>
      <c r="Z2013" s="235"/>
      <c r="AA2013" s="236"/>
      <c r="AB2013" s="237"/>
      <c r="AC2013" s="237"/>
      <c r="AD2013" s="237"/>
      <c r="AE2013" s="237"/>
      <c r="AF2013" s="237"/>
    </row>
    <row r="2014" spans="24:32" x14ac:dyDescent="0.3">
      <c r="X2014" s="237"/>
      <c r="Y2014" s="60"/>
      <c r="Z2014" s="235"/>
      <c r="AA2014" s="236"/>
      <c r="AB2014" s="237"/>
      <c r="AC2014" s="237"/>
      <c r="AD2014" s="237"/>
      <c r="AE2014" s="237"/>
      <c r="AF2014" s="237"/>
    </row>
    <row r="2015" spans="24:32" x14ac:dyDescent="0.3">
      <c r="X2015" s="237"/>
      <c r="Y2015" s="60"/>
      <c r="Z2015" s="235"/>
      <c r="AA2015" s="236"/>
      <c r="AB2015" s="237"/>
      <c r="AC2015" s="237"/>
      <c r="AD2015" s="237"/>
      <c r="AE2015" s="237"/>
      <c r="AF2015" s="237"/>
    </row>
    <row r="2016" spans="24:32" x14ac:dyDescent="0.3">
      <c r="X2016" s="237"/>
      <c r="Y2016" s="60"/>
      <c r="Z2016" s="235"/>
      <c r="AA2016" s="236"/>
      <c r="AB2016" s="237"/>
      <c r="AC2016" s="237"/>
      <c r="AD2016" s="237"/>
      <c r="AE2016" s="237"/>
      <c r="AF2016" s="237"/>
    </row>
    <row r="2017" spans="24:32" x14ac:dyDescent="0.3">
      <c r="X2017" s="237"/>
      <c r="Y2017" s="60"/>
      <c r="Z2017" s="235"/>
      <c r="AA2017" s="236"/>
      <c r="AB2017" s="237"/>
      <c r="AC2017" s="237"/>
      <c r="AD2017" s="237"/>
      <c r="AE2017" s="237"/>
      <c r="AF2017" s="237"/>
    </row>
    <row r="2018" spans="24:32" x14ac:dyDescent="0.3">
      <c r="X2018" s="237"/>
      <c r="Y2018" s="60"/>
      <c r="Z2018" s="235"/>
      <c r="AA2018" s="236"/>
      <c r="AB2018" s="237"/>
      <c r="AC2018" s="237"/>
      <c r="AD2018" s="237"/>
      <c r="AE2018" s="237"/>
      <c r="AF2018" s="237"/>
    </row>
    <row r="2019" spans="24:32" x14ac:dyDescent="0.3">
      <c r="X2019" s="237"/>
      <c r="Y2019" s="60"/>
      <c r="Z2019" s="235"/>
      <c r="AA2019" s="236"/>
      <c r="AB2019" s="237"/>
      <c r="AC2019" s="237"/>
      <c r="AD2019" s="237"/>
      <c r="AE2019" s="237"/>
      <c r="AF2019" s="237"/>
    </row>
    <row r="2020" spans="24:32" x14ac:dyDescent="0.3">
      <c r="X2020" s="237"/>
      <c r="Y2020" s="60"/>
      <c r="Z2020" s="235"/>
      <c r="AA2020" s="236"/>
      <c r="AB2020" s="237"/>
      <c r="AC2020" s="237"/>
      <c r="AD2020" s="237"/>
      <c r="AE2020" s="237"/>
      <c r="AF2020" s="237"/>
    </row>
    <row r="2021" spans="24:32" x14ac:dyDescent="0.3">
      <c r="X2021" s="237"/>
      <c r="Y2021" s="60"/>
      <c r="Z2021" s="235"/>
      <c r="AA2021" s="236"/>
      <c r="AB2021" s="237"/>
      <c r="AC2021" s="237"/>
      <c r="AD2021" s="237"/>
      <c r="AE2021" s="237"/>
      <c r="AF2021" s="237"/>
    </row>
    <row r="2022" spans="24:32" x14ac:dyDescent="0.3">
      <c r="X2022" s="237"/>
      <c r="Y2022" s="60"/>
      <c r="Z2022" s="235"/>
      <c r="AA2022" s="236"/>
      <c r="AB2022" s="237"/>
      <c r="AC2022" s="237"/>
      <c r="AD2022" s="237"/>
      <c r="AE2022" s="237"/>
      <c r="AF2022" s="237"/>
    </row>
    <row r="2023" spans="24:32" x14ac:dyDescent="0.3">
      <c r="X2023" s="237"/>
      <c r="Y2023" s="60"/>
      <c r="Z2023" s="235"/>
      <c r="AA2023" s="236"/>
      <c r="AB2023" s="237"/>
      <c r="AC2023" s="237"/>
      <c r="AD2023" s="237"/>
      <c r="AE2023" s="237"/>
      <c r="AF2023" s="237"/>
    </row>
    <row r="2024" spans="24:32" x14ac:dyDescent="0.3">
      <c r="X2024" s="237"/>
      <c r="Y2024" s="60"/>
      <c r="Z2024" s="235"/>
      <c r="AA2024" s="236"/>
      <c r="AB2024" s="237"/>
      <c r="AC2024" s="237"/>
      <c r="AD2024" s="237"/>
      <c r="AE2024" s="237"/>
      <c r="AF2024" s="237"/>
    </row>
    <row r="2025" spans="24:32" x14ac:dyDescent="0.3">
      <c r="X2025" s="237"/>
      <c r="Y2025" s="60"/>
      <c r="Z2025" s="235"/>
      <c r="AA2025" s="236"/>
      <c r="AB2025" s="237"/>
      <c r="AC2025" s="237"/>
      <c r="AD2025" s="237"/>
      <c r="AE2025" s="237"/>
      <c r="AF2025" s="237"/>
    </row>
    <row r="2026" spans="24:32" x14ac:dyDescent="0.3">
      <c r="X2026" s="237"/>
      <c r="Y2026" s="60"/>
      <c r="Z2026" s="235"/>
      <c r="AA2026" s="236"/>
      <c r="AB2026" s="237"/>
      <c r="AC2026" s="237"/>
      <c r="AD2026" s="237"/>
      <c r="AE2026" s="237"/>
      <c r="AF2026" s="237"/>
    </row>
    <row r="2027" spans="24:32" x14ac:dyDescent="0.3">
      <c r="X2027" s="237"/>
      <c r="Y2027" s="60"/>
      <c r="Z2027" s="235"/>
      <c r="AA2027" s="236"/>
      <c r="AB2027" s="237"/>
      <c r="AC2027" s="237"/>
      <c r="AD2027" s="237"/>
      <c r="AE2027" s="237"/>
      <c r="AF2027" s="237"/>
    </row>
    <row r="2028" spans="24:32" x14ac:dyDescent="0.3">
      <c r="X2028" s="237"/>
      <c r="Y2028" s="60"/>
      <c r="Z2028" s="235"/>
      <c r="AA2028" s="236"/>
      <c r="AB2028" s="237"/>
      <c r="AC2028" s="237"/>
      <c r="AD2028" s="237"/>
      <c r="AE2028" s="237"/>
      <c r="AF2028" s="237"/>
    </row>
    <row r="2029" spans="24:32" x14ac:dyDescent="0.3">
      <c r="X2029" s="237"/>
      <c r="Y2029" s="60"/>
      <c r="Z2029" s="235"/>
      <c r="AA2029" s="236"/>
      <c r="AB2029" s="237"/>
      <c r="AC2029" s="237"/>
      <c r="AD2029" s="237"/>
      <c r="AE2029" s="237"/>
      <c r="AF2029" s="237"/>
    </row>
    <row r="2030" spans="24:32" x14ac:dyDescent="0.3">
      <c r="X2030" s="237"/>
      <c r="Y2030" s="60"/>
      <c r="Z2030" s="235"/>
      <c r="AA2030" s="236"/>
      <c r="AB2030" s="237"/>
      <c r="AC2030" s="237"/>
      <c r="AD2030" s="237"/>
      <c r="AE2030" s="237"/>
      <c r="AF2030" s="237"/>
    </row>
    <row r="2031" spans="24:32" x14ac:dyDescent="0.3">
      <c r="X2031" s="237"/>
      <c r="Y2031" s="60"/>
      <c r="Z2031" s="235"/>
      <c r="AA2031" s="236"/>
      <c r="AB2031" s="237"/>
      <c r="AC2031" s="237"/>
      <c r="AD2031" s="237"/>
      <c r="AE2031" s="237"/>
      <c r="AF2031" s="237"/>
    </row>
    <row r="2032" spans="24:32" x14ac:dyDescent="0.3">
      <c r="X2032" s="237"/>
      <c r="Y2032" s="60"/>
      <c r="Z2032" s="235"/>
      <c r="AA2032" s="236"/>
      <c r="AB2032" s="237"/>
      <c r="AC2032" s="237"/>
      <c r="AD2032" s="237"/>
      <c r="AE2032" s="237"/>
      <c r="AF2032" s="237"/>
    </row>
    <row r="2033" spans="24:32" x14ac:dyDescent="0.3">
      <c r="X2033" s="237"/>
      <c r="Y2033" s="60"/>
      <c r="Z2033" s="235"/>
      <c r="AA2033" s="236"/>
      <c r="AB2033" s="237"/>
      <c r="AC2033" s="237"/>
      <c r="AD2033" s="237"/>
      <c r="AE2033" s="237"/>
      <c r="AF2033" s="237"/>
    </row>
    <row r="2034" spans="24:32" x14ac:dyDescent="0.3">
      <c r="X2034" s="237"/>
      <c r="Y2034" s="60"/>
      <c r="Z2034" s="235"/>
      <c r="AA2034" s="236"/>
      <c r="AB2034" s="237"/>
      <c r="AC2034" s="237"/>
      <c r="AD2034" s="237"/>
      <c r="AE2034" s="237"/>
      <c r="AF2034" s="237"/>
    </row>
    <row r="2035" spans="24:32" x14ac:dyDescent="0.3">
      <c r="X2035" s="237"/>
      <c r="Y2035" s="60"/>
      <c r="Z2035" s="235"/>
      <c r="AA2035" s="236"/>
      <c r="AB2035" s="237"/>
      <c r="AC2035" s="237"/>
      <c r="AD2035" s="237"/>
      <c r="AE2035" s="237"/>
      <c r="AF2035" s="237"/>
    </row>
    <row r="2036" spans="24:32" x14ac:dyDescent="0.3">
      <c r="X2036" s="237"/>
      <c r="Y2036" s="60"/>
      <c r="Z2036" s="235"/>
      <c r="AA2036" s="236"/>
      <c r="AB2036" s="237"/>
      <c r="AC2036" s="237"/>
      <c r="AD2036" s="237"/>
      <c r="AE2036" s="237"/>
      <c r="AF2036" s="237"/>
    </row>
    <row r="2037" spans="24:32" x14ac:dyDescent="0.3">
      <c r="X2037" s="237"/>
      <c r="Y2037" s="60"/>
      <c r="Z2037" s="235"/>
      <c r="AA2037" s="236"/>
      <c r="AB2037" s="237"/>
      <c r="AC2037" s="237"/>
      <c r="AD2037" s="237"/>
      <c r="AE2037" s="237"/>
      <c r="AF2037" s="237"/>
    </row>
    <row r="2038" spans="24:32" x14ac:dyDescent="0.3">
      <c r="X2038" s="237"/>
      <c r="Y2038" s="60"/>
      <c r="Z2038" s="235"/>
      <c r="AA2038" s="236"/>
      <c r="AB2038" s="237"/>
      <c r="AC2038" s="237"/>
      <c r="AD2038" s="237"/>
      <c r="AE2038" s="237"/>
      <c r="AF2038" s="237"/>
    </row>
    <row r="2039" spans="24:32" x14ac:dyDescent="0.3">
      <c r="X2039" s="237"/>
      <c r="Y2039" s="60"/>
      <c r="Z2039" s="235"/>
      <c r="AA2039" s="236"/>
      <c r="AB2039" s="237"/>
      <c r="AC2039" s="237"/>
      <c r="AD2039" s="237"/>
      <c r="AE2039" s="237"/>
      <c r="AF2039" s="237"/>
    </row>
    <row r="2040" spans="24:32" x14ac:dyDescent="0.3">
      <c r="X2040" s="237"/>
      <c r="Y2040" s="60"/>
      <c r="Z2040" s="235"/>
      <c r="AA2040" s="236"/>
      <c r="AB2040" s="237"/>
      <c r="AC2040" s="237"/>
      <c r="AD2040" s="237"/>
      <c r="AE2040" s="237"/>
      <c r="AF2040" s="237"/>
    </row>
    <row r="2041" spans="24:32" x14ac:dyDescent="0.3">
      <c r="X2041" s="237"/>
      <c r="Y2041" s="60"/>
      <c r="Z2041" s="235"/>
      <c r="AA2041" s="236"/>
      <c r="AB2041" s="237"/>
      <c r="AC2041" s="237"/>
      <c r="AD2041" s="237"/>
      <c r="AE2041" s="237"/>
      <c r="AF2041" s="237"/>
    </row>
    <row r="2042" spans="24:32" x14ac:dyDescent="0.3">
      <c r="X2042" s="237"/>
      <c r="Y2042" s="60"/>
      <c r="Z2042" s="235"/>
      <c r="AA2042" s="236"/>
      <c r="AB2042" s="237"/>
      <c r="AC2042" s="237"/>
      <c r="AD2042" s="237"/>
      <c r="AE2042" s="237"/>
      <c r="AF2042" s="237"/>
    </row>
    <row r="2043" spans="24:32" x14ac:dyDescent="0.3">
      <c r="X2043" s="237"/>
      <c r="Y2043" s="60"/>
      <c r="Z2043" s="235"/>
      <c r="AA2043" s="236"/>
      <c r="AB2043" s="237"/>
      <c r="AC2043" s="237"/>
      <c r="AD2043" s="237"/>
      <c r="AE2043" s="237"/>
      <c r="AF2043" s="237"/>
    </row>
    <row r="2044" spans="24:32" x14ac:dyDescent="0.3">
      <c r="X2044" s="237"/>
      <c r="Y2044" s="60"/>
      <c r="Z2044" s="235"/>
      <c r="AA2044" s="236"/>
      <c r="AB2044" s="237"/>
      <c r="AC2044" s="237"/>
      <c r="AD2044" s="237"/>
      <c r="AE2044" s="237"/>
      <c r="AF2044" s="237"/>
    </row>
    <row r="2045" spans="24:32" x14ac:dyDescent="0.3">
      <c r="X2045" s="237"/>
      <c r="Y2045" s="60"/>
      <c r="Z2045" s="235"/>
      <c r="AA2045" s="236"/>
      <c r="AB2045" s="237"/>
      <c r="AC2045" s="237"/>
      <c r="AD2045" s="237"/>
      <c r="AE2045" s="237"/>
      <c r="AF2045" s="237"/>
    </row>
    <row r="2046" spans="24:32" x14ac:dyDescent="0.3">
      <c r="X2046" s="237"/>
      <c r="Y2046" s="60"/>
      <c r="Z2046" s="235"/>
      <c r="AA2046" s="236"/>
      <c r="AB2046" s="237"/>
      <c r="AC2046" s="237"/>
      <c r="AD2046" s="237"/>
      <c r="AE2046" s="237"/>
      <c r="AF2046" s="237"/>
    </row>
    <row r="2047" spans="24:32" x14ac:dyDescent="0.3">
      <c r="X2047" s="237"/>
      <c r="Y2047" s="60"/>
      <c r="Z2047" s="235"/>
      <c r="AA2047" s="236"/>
      <c r="AB2047" s="237"/>
      <c r="AC2047" s="237"/>
      <c r="AD2047" s="237"/>
      <c r="AE2047" s="237"/>
      <c r="AF2047" s="237"/>
    </row>
    <row r="2048" spans="24:32" x14ac:dyDescent="0.3">
      <c r="X2048" s="237"/>
      <c r="Y2048" s="60"/>
      <c r="Z2048" s="235"/>
      <c r="AA2048" s="236"/>
      <c r="AB2048" s="237"/>
      <c r="AC2048" s="237"/>
      <c r="AD2048" s="237"/>
      <c r="AE2048" s="237"/>
      <c r="AF2048" s="237"/>
    </row>
    <row r="2049" spans="24:32" x14ac:dyDescent="0.3">
      <c r="X2049" s="237"/>
      <c r="Y2049" s="60"/>
      <c r="Z2049" s="235"/>
      <c r="AA2049" s="236"/>
      <c r="AB2049" s="237"/>
      <c r="AC2049" s="237"/>
      <c r="AD2049" s="237"/>
      <c r="AE2049" s="237"/>
      <c r="AF2049" s="237"/>
    </row>
    <row r="2050" spans="24:32" x14ac:dyDescent="0.3">
      <c r="X2050" s="237"/>
      <c r="Y2050" s="60"/>
      <c r="Z2050" s="235"/>
      <c r="AA2050" s="236"/>
      <c r="AB2050" s="237"/>
      <c r="AC2050" s="237"/>
      <c r="AD2050" s="237"/>
      <c r="AE2050" s="237"/>
      <c r="AF2050" s="237"/>
    </row>
    <row r="2051" spans="24:32" x14ac:dyDescent="0.3">
      <c r="X2051" s="237"/>
      <c r="Y2051" s="60"/>
      <c r="Z2051" s="235"/>
      <c r="AA2051" s="236"/>
      <c r="AB2051" s="237"/>
      <c r="AC2051" s="237"/>
      <c r="AD2051" s="237"/>
      <c r="AE2051" s="237"/>
      <c r="AF2051" s="237"/>
    </row>
    <row r="2052" spans="24:32" x14ac:dyDescent="0.3">
      <c r="X2052" s="237"/>
      <c r="Y2052" s="60"/>
      <c r="Z2052" s="235"/>
      <c r="AA2052" s="236"/>
      <c r="AB2052" s="237"/>
      <c r="AC2052" s="237"/>
      <c r="AD2052" s="237"/>
      <c r="AE2052" s="237"/>
      <c r="AF2052" s="237"/>
    </row>
    <row r="2053" spans="24:32" x14ac:dyDescent="0.3">
      <c r="X2053" s="237"/>
      <c r="Y2053" s="60"/>
      <c r="Z2053" s="235"/>
      <c r="AA2053" s="236"/>
      <c r="AB2053" s="237"/>
      <c r="AC2053" s="237"/>
      <c r="AD2053" s="237"/>
      <c r="AE2053" s="237"/>
      <c r="AF2053" s="237"/>
    </row>
    <row r="2054" spans="24:32" x14ac:dyDescent="0.3">
      <c r="X2054" s="237"/>
      <c r="Y2054" s="60"/>
      <c r="Z2054" s="235"/>
      <c r="AA2054" s="236"/>
      <c r="AB2054" s="237"/>
      <c r="AC2054" s="237"/>
      <c r="AD2054" s="237"/>
      <c r="AE2054" s="237"/>
      <c r="AF2054" s="237"/>
    </row>
    <row r="2055" spans="24:32" x14ac:dyDescent="0.3">
      <c r="X2055" s="237"/>
      <c r="Y2055" s="60"/>
      <c r="Z2055" s="235"/>
      <c r="AA2055" s="236"/>
      <c r="AB2055" s="237"/>
      <c r="AC2055" s="237"/>
      <c r="AD2055" s="237"/>
      <c r="AE2055" s="237"/>
      <c r="AF2055" s="237"/>
    </row>
    <row r="2056" spans="24:32" x14ac:dyDescent="0.3">
      <c r="X2056" s="237"/>
      <c r="Y2056" s="60"/>
      <c r="Z2056" s="235"/>
      <c r="AA2056" s="236"/>
      <c r="AB2056" s="237"/>
      <c r="AC2056" s="237"/>
      <c r="AD2056" s="237"/>
      <c r="AE2056" s="237"/>
      <c r="AF2056" s="237"/>
    </row>
    <row r="2057" spans="24:32" x14ac:dyDescent="0.3">
      <c r="X2057" s="237"/>
      <c r="Y2057" s="60"/>
      <c r="Z2057" s="235"/>
      <c r="AA2057" s="236"/>
      <c r="AB2057" s="237"/>
      <c r="AC2057" s="237"/>
      <c r="AD2057" s="237"/>
      <c r="AE2057" s="237"/>
      <c r="AF2057" s="237"/>
    </row>
    <row r="2058" spans="24:32" x14ac:dyDescent="0.3">
      <c r="X2058" s="237"/>
      <c r="Y2058" s="60"/>
      <c r="Z2058" s="235"/>
      <c r="AA2058" s="236"/>
      <c r="AB2058" s="237"/>
      <c r="AC2058" s="237"/>
      <c r="AD2058" s="237"/>
      <c r="AE2058" s="237"/>
      <c r="AF2058" s="237"/>
    </row>
    <row r="2059" spans="24:32" x14ac:dyDescent="0.3">
      <c r="X2059" s="237"/>
      <c r="Y2059" s="60"/>
      <c r="Z2059" s="235"/>
      <c r="AA2059" s="236"/>
      <c r="AB2059" s="237"/>
      <c r="AC2059" s="237"/>
      <c r="AD2059" s="237"/>
      <c r="AE2059" s="237"/>
      <c r="AF2059" s="237"/>
    </row>
    <row r="2060" spans="24:32" x14ac:dyDescent="0.3">
      <c r="X2060" s="237"/>
      <c r="Y2060" s="60"/>
      <c r="Z2060" s="235"/>
      <c r="AA2060" s="236"/>
      <c r="AB2060" s="237"/>
      <c r="AC2060" s="237"/>
      <c r="AD2060" s="237"/>
      <c r="AE2060" s="237"/>
      <c r="AF2060" s="237"/>
    </row>
    <row r="2061" spans="24:32" x14ac:dyDescent="0.3">
      <c r="X2061" s="237"/>
      <c r="Y2061" s="60"/>
      <c r="Z2061" s="235"/>
      <c r="AA2061" s="236"/>
      <c r="AB2061" s="237"/>
      <c r="AC2061" s="237"/>
      <c r="AD2061" s="237"/>
      <c r="AE2061" s="237"/>
      <c r="AF2061" s="237"/>
    </row>
    <row r="2062" spans="24:32" x14ac:dyDescent="0.3">
      <c r="X2062" s="237"/>
      <c r="Y2062" s="60"/>
      <c r="Z2062" s="235"/>
      <c r="AA2062" s="236"/>
      <c r="AB2062" s="237"/>
      <c r="AC2062" s="237"/>
      <c r="AD2062" s="237"/>
      <c r="AE2062" s="237"/>
      <c r="AF2062" s="237"/>
    </row>
    <row r="2063" spans="24:32" x14ac:dyDescent="0.3">
      <c r="X2063" s="237"/>
      <c r="Y2063" s="60"/>
      <c r="Z2063" s="235"/>
      <c r="AA2063" s="236"/>
      <c r="AB2063" s="237"/>
      <c r="AC2063" s="237"/>
      <c r="AD2063" s="237"/>
      <c r="AE2063" s="237"/>
      <c r="AF2063" s="237"/>
    </row>
    <row r="2064" spans="24:32" x14ac:dyDescent="0.3">
      <c r="X2064" s="237"/>
      <c r="Y2064" s="60"/>
      <c r="Z2064" s="235"/>
      <c r="AA2064" s="236"/>
      <c r="AB2064" s="237"/>
      <c r="AC2064" s="237"/>
      <c r="AD2064" s="237"/>
      <c r="AE2064" s="237"/>
      <c r="AF2064" s="237"/>
    </row>
    <row r="2065" spans="24:32" x14ac:dyDescent="0.3">
      <c r="X2065" s="237"/>
      <c r="Y2065" s="60"/>
      <c r="Z2065" s="235"/>
      <c r="AA2065" s="236"/>
      <c r="AB2065" s="237"/>
      <c r="AC2065" s="237"/>
      <c r="AD2065" s="237"/>
      <c r="AE2065" s="237"/>
      <c r="AF2065" s="237"/>
    </row>
    <row r="2066" spans="24:32" x14ac:dyDescent="0.3">
      <c r="X2066" s="237"/>
      <c r="Y2066" s="60"/>
      <c r="Z2066" s="235"/>
      <c r="AA2066" s="236"/>
      <c r="AB2066" s="237"/>
      <c r="AC2066" s="237"/>
      <c r="AD2066" s="237"/>
      <c r="AE2066" s="237"/>
      <c r="AF2066" s="237"/>
    </row>
    <row r="2067" spans="24:32" x14ac:dyDescent="0.3">
      <c r="X2067" s="237"/>
      <c r="Y2067" s="60"/>
      <c r="Z2067" s="235"/>
      <c r="AA2067" s="236"/>
      <c r="AB2067" s="237"/>
      <c r="AC2067" s="237"/>
      <c r="AD2067" s="237"/>
      <c r="AE2067" s="237"/>
      <c r="AF2067" s="237"/>
    </row>
    <row r="2068" spans="24:32" x14ac:dyDescent="0.3">
      <c r="X2068" s="237"/>
      <c r="Y2068" s="60"/>
      <c r="Z2068" s="235"/>
      <c r="AA2068" s="236"/>
      <c r="AB2068" s="237"/>
      <c r="AC2068" s="237"/>
      <c r="AD2068" s="237"/>
      <c r="AE2068" s="237"/>
      <c r="AF2068" s="237"/>
    </row>
    <row r="2069" spans="24:32" x14ac:dyDescent="0.3">
      <c r="X2069" s="237"/>
      <c r="Y2069" s="60"/>
      <c r="Z2069" s="235"/>
      <c r="AA2069" s="236"/>
      <c r="AB2069" s="237"/>
      <c r="AC2069" s="237"/>
      <c r="AD2069" s="237"/>
      <c r="AE2069" s="237"/>
      <c r="AF2069" s="237"/>
    </row>
    <row r="2070" spans="24:32" x14ac:dyDescent="0.3">
      <c r="X2070" s="237"/>
      <c r="Y2070" s="60"/>
      <c r="Z2070" s="235"/>
      <c r="AA2070" s="236"/>
      <c r="AB2070" s="237"/>
      <c r="AC2070" s="237"/>
      <c r="AD2070" s="237"/>
      <c r="AE2070" s="237"/>
      <c r="AF2070" s="237"/>
    </row>
    <row r="2071" spans="24:32" x14ac:dyDescent="0.3">
      <c r="X2071" s="237"/>
      <c r="Y2071" s="60"/>
      <c r="Z2071" s="235"/>
      <c r="AA2071" s="236"/>
      <c r="AB2071" s="237"/>
      <c r="AC2071" s="237"/>
      <c r="AD2071" s="237"/>
      <c r="AE2071" s="237"/>
      <c r="AF2071" s="237"/>
    </row>
    <row r="2072" spans="24:32" x14ac:dyDescent="0.3">
      <c r="X2072" s="237"/>
      <c r="Y2072" s="60"/>
      <c r="Z2072" s="235"/>
      <c r="AA2072" s="236"/>
      <c r="AB2072" s="237"/>
      <c r="AC2072" s="237"/>
      <c r="AD2072" s="237"/>
      <c r="AE2072" s="237"/>
      <c r="AF2072" s="237"/>
    </row>
    <row r="2073" spans="24:32" x14ac:dyDescent="0.3">
      <c r="X2073" s="237"/>
      <c r="Y2073" s="60"/>
      <c r="Z2073" s="235"/>
      <c r="AA2073" s="236"/>
      <c r="AB2073" s="237"/>
      <c r="AC2073" s="237"/>
      <c r="AD2073" s="237"/>
      <c r="AE2073" s="237"/>
      <c r="AF2073" s="237"/>
    </row>
    <row r="2074" spans="24:32" x14ac:dyDescent="0.3">
      <c r="X2074" s="237"/>
      <c r="Y2074" s="60"/>
      <c r="Z2074" s="235"/>
      <c r="AA2074" s="236"/>
      <c r="AB2074" s="237"/>
      <c r="AC2074" s="237"/>
      <c r="AD2074" s="237"/>
      <c r="AE2074" s="237"/>
      <c r="AF2074" s="237"/>
    </row>
    <row r="2075" spans="24:32" x14ac:dyDescent="0.3">
      <c r="X2075" s="237"/>
      <c r="Y2075" s="60"/>
      <c r="Z2075" s="235"/>
      <c r="AA2075" s="236"/>
      <c r="AB2075" s="237"/>
      <c r="AC2075" s="237"/>
      <c r="AD2075" s="237"/>
      <c r="AE2075" s="237"/>
      <c r="AF2075" s="237"/>
    </row>
    <row r="2076" spans="24:32" x14ac:dyDescent="0.3">
      <c r="X2076" s="237"/>
      <c r="Y2076" s="60"/>
      <c r="Z2076" s="235"/>
      <c r="AA2076" s="236"/>
      <c r="AB2076" s="237"/>
      <c r="AC2076" s="237"/>
      <c r="AD2076" s="237"/>
      <c r="AE2076" s="237"/>
      <c r="AF2076" s="237"/>
    </row>
    <row r="2077" spans="24:32" x14ac:dyDescent="0.3">
      <c r="X2077" s="237"/>
      <c r="Y2077" s="60"/>
      <c r="Z2077" s="235"/>
      <c r="AA2077" s="236"/>
      <c r="AB2077" s="237"/>
      <c r="AC2077" s="237"/>
      <c r="AD2077" s="237"/>
      <c r="AE2077" s="237"/>
      <c r="AF2077" s="237"/>
    </row>
    <row r="2078" spans="24:32" x14ac:dyDescent="0.3">
      <c r="X2078" s="237"/>
      <c r="Y2078" s="60"/>
      <c r="Z2078" s="235"/>
      <c r="AA2078" s="236"/>
      <c r="AB2078" s="237"/>
      <c r="AC2078" s="237"/>
      <c r="AD2078" s="237"/>
      <c r="AE2078" s="237"/>
      <c r="AF2078" s="237"/>
    </row>
    <row r="2079" spans="24:32" x14ac:dyDescent="0.3">
      <c r="X2079" s="237"/>
      <c r="Y2079" s="60"/>
      <c r="Z2079" s="235"/>
      <c r="AA2079" s="236"/>
      <c r="AB2079" s="237"/>
      <c r="AC2079" s="237"/>
      <c r="AD2079" s="237"/>
      <c r="AE2079" s="237"/>
      <c r="AF2079" s="237"/>
    </row>
    <row r="2080" spans="24:32" x14ac:dyDescent="0.3">
      <c r="X2080" s="237"/>
      <c r="Y2080" s="60"/>
      <c r="Z2080" s="235"/>
      <c r="AA2080" s="236"/>
      <c r="AB2080" s="237"/>
      <c r="AC2080" s="237"/>
      <c r="AD2080" s="237"/>
      <c r="AE2080" s="237"/>
      <c r="AF2080" s="237"/>
    </row>
    <row r="2081" spans="24:32" x14ac:dyDescent="0.3">
      <c r="X2081" s="237"/>
      <c r="Y2081" s="60"/>
      <c r="Z2081" s="235"/>
      <c r="AA2081" s="236"/>
      <c r="AB2081" s="237"/>
      <c r="AC2081" s="237"/>
      <c r="AD2081" s="237"/>
      <c r="AE2081" s="237"/>
      <c r="AF2081" s="237"/>
    </row>
    <row r="2082" spans="24:32" x14ac:dyDescent="0.3">
      <c r="X2082" s="237"/>
      <c r="Y2082" s="60"/>
      <c r="Z2082" s="235"/>
      <c r="AA2082" s="236"/>
      <c r="AB2082" s="237"/>
      <c r="AC2082" s="237"/>
      <c r="AD2082" s="237"/>
      <c r="AE2082" s="237"/>
      <c r="AF2082" s="237"/>
    </row>
    <row r="2083" spans="24:32" x14ac:dyDescent="0.3">
      <c r="X2083" s="237"/>
      <c r="Y2083" s="60"/>
      <c r="Z2083" s="235"/>
      <c r="AA2083" s="236"/>
      <c r="AB2083" s="237"/>
      <c r="AC2083" s="237"/>
      <c r="AD2083" s="237"/>
      <c r="AE2083" s="237"/>
      <c r="AF2083" s="237"/>
    </row>
    <row r="2084" spans="24:32" x14ac:dyDescent="0.3">
      <c r="X2084" s="237"/>
      <c r="Y2084" s="60"/>
      <c r="Z2084" s="235"/>
      <c r="AA2084" s="236"/>
      <c r="AB2084" s="237"/>
      <c r="AC2084" s="237"/>
      <c r="AD2084" s="237"/>
      <c r="AE2084" s="237"/>
      <c r="AF2084" s="237"/>
    </row>
    <row r="2085" spans="24:32" x14ac:dyDescent="0.3">
      <c r="X2085" s="237"/>
      <c r="Y2085" s="60"/>
      <c r="Z2085" s="235"/>
      <c r="AA2085" s="236"/>
      <c r="AB2085" s="237"/>
      <c r="AC2085" s="237"/>
      <c r="AD2085" s="237"/>
      <c r="AE2085" s="237"/>
      <c r="AF2085" s="237"/>
    </row>
    <row r="2086" spans="24:32" x14ac:dyDescent="0.3">
      <c r="X2086" s="237"/>
      <c r="Y2086" s="60"/>
      <c r="Z2086" s="235"/>
      <c r="AA2086" s="236"/>
      <c r="AB2086" s="237"/>
      <c r="AC2086" s="237"/>
      <c r="AD2086" s="237"/>
      <c r="AE2086" s="237"/>
      <c r="AF2086" s="237"/>
    </row>
    <row r="2087" spans="24:32" x14ac:dyDescent="0.3">
      <c r="X2087" s="237"/>
      <c r="Y2087" s="60"/>
      <c r="Z2087" s="235"/>
      <c r="AA2087" s="236"/>
      <c r="AB2087" s="237"/>
      <c r="AC2087" s="237"/>
      <c r="AD2087" s="237"/>
      <c r="AE2087" s="237"/>
      <c r="AF2087" s="237"/>
    </row>
    <row r="2088" spans="24:32" x14ac:dyDescent="0.3">
      <c r="X2088" s="237"/>
      <c r="Y2088" s="60"/>
      <c r="Z2088" s="235"/>
      <c r="AA2088" s="236"/>
      <c r="AB2088" s="237"/>
      <c r="AC2088" s="237"/>
      <c r="AD2088" s="237"/>
      <c r="AE2088" s="237"/>
      <c r="AF2088" s="237"/>
    </row>
    <row r="2089" spans="24:32" x14ac:dyDescent="0.3">
      <c r="X2089" s="237"/>
      <c r="Y2089" s="60"/>
      <c r="Z2089" s="235"/>
      <c r="AA2089" s="236"/>
      <c r="AB2089" s="237"/>
      <c r="AC2089" s="237"/>
      <c r="AD2089" s="237"/>
      <c r="AE2089" s="237"/>
      <c r="AF2089" s="237"/>
    </row>
    <row r="2090" spans="24:32" x14ac:dyDescent="0.3">
      <c r="X2090" s="237"/>
      <c r="Y2090" s="60"/>
      <c r="Z2090" s="235"/>
      <c r="AA2090" s="236"/>
      <c r="AB2090" s="237"/>
      <c r="AC2090" s="237"/>
      <c r="AD2090" s="237"/>
      <c r="AE2090" s="237"/>
      <c r="AF2090" s="237"/>
    </row>
    <row r="2091" spans="24:32" x14ac:dyDescent="0.3">
      <c r="X2091" s="237"/>
      <c r="Y2091" s="60"/>
      <c r="Z2091" s="235"/>
      <c r="AA2091" s="236"/>
      <c r="AB2091" s="237"/>
      <c r="AC2091" s="237"/>
      <c r="AD2091" s="237"/>
      <c r="AE2091" s="237"/>
      <c r="AF2091" s="237"/>
    </row>
    <row r="2092" spans="24:32" x14ac:dyDescent="0.3">
      <c r="X2092" s="237"/>
      <c r="Y2092" s="60"/>
      <c r="Z2092" s="235"/>
      <c r="AA2092" s="236"/>
      <c r="AB2092" s="237"/>
      <c r="AC2092" s="237"/>
      <c r="AD2092" s="237"/>
      <c r="AE2092" s="237"/>
      <c r="AF2092" s="237"/>
    </row>
    <row r="2093" spans="24:32" x14ac:dyDescent="0.3">
      <c r="X2093" s="237"/>
      <c r="Y2093" s="60"/>
      <c r="Z2093" s="235"/>
      <c r="AA2093" s="236"/>
      <c r="AB2093" s="237"/>
      <c r="AC2093" s="237"/>
      <c r="AD2093" s="237"/>
      <c r="AE2093" s="237"/>
      <c r="AF2093" s="237"/>
    </row>
    <row r="2094" spans="24:32" x14ac:dyDescent="0.3">
      <c r="X2094" s="237"/>
      <c r="Y2094" s="60"/>
      <c r="Z2094" s="235"/>
      <c r="AA2094" s="236"/>
      <c r="AB2094" s="237"/>
      <c r="AC2094" s="237"/>
      <c r="AD2094" s="237"/>
      <c r="AE2094" s="237"/>
      <c r="AF2094" s="237"/>
    </row>
    <row r="2095" spans="24:32" x14ac:dyDescent="0.3">
      <c r="X2095" s="237"/>
      <c r="Y2095" s="60"/>
      <c r="Z2095" s="235"/>
      <c r="AA2095" s="236"/>
      <c r="AB2095" s="237"/>
      <c r="AC2095" s="237"/>
      <c r="AD2095" s="237"/>
      <c r="AE2095" s="237"/>
      <c r="AF2095" s="237"/>
    </row>
    <row r="2096" spans="24:32" x14ac:dyDescent="0.3">
      <c r="X2096" s="237"/>
      <c r="Y2096" s="60"/>
      <c r="Z2096" s="235"/>
      <c r="AA2096" s="236"/>
      <c r="AB2096" s="237"/>
      <c r="AC2096" s="237"/>
      <c r="AD2096" s="237"/>
      <c r="AE2096" s="237"/>
      <c r="AF2096" s="237"/>
    </row>
    <row r="2097" spans="24:32" x14ac:dyDescent="0.3">
      <c r="X2097" s="237"/>
      <c r="Y2097" s="60"/>
      <c r="Z2097" s="235"/>
      <c r="AA2097" s="236"/>
      <c r="AB2097" s="237"/>
      <c r="AC2097" s="237"/>
      <c r="AD2097" s="237"/>
      <c r="AE2097" s="237"/>
      <c r="AF2097" s="237"/>
    </row>
    <row r="2098" spans="24:32" x14ac:dyDescent="0.3">
      <c r="X2098" s="237"/>
      <c r="Y2098" s="60"/>
      <c r="Z2098" s="235"/>
      <c r="AA2098" s="236"/>
      <c r="AB2098" s="237"/>
      <c r="AC2098" s="237"/>
      <c r="AD2098" s="237"/>
      <c r="AE2098" s="237"/>
      <c r="AF2098" s="237"/>
    </row>
    <row r="2099" spans="24:32" x14ac:dyDescent="0.3">
      <c r="X2099" s="237"/>
      <c r="Y2099" s="60"/>
      <c r="Z2099" s="235"/>
      <c r="AA2099" s="236"/>
      <c r="AB2099" s="237"/>
      <c r="AC2099" s="237"/>
      <c r="AD2099" s="237"/>
      <c r="AE2099" s="237"/>
      <c r="AF2099" s="237"/>
    </row>
    <row r="2100" spans="24:32" x14ac:dyDescent="0.3">
      <c r="X2100" s="237"/>
      <c r="Y2100" s="60"/>
      <c r="Z2100" s="235"/>
      <c r="AA2100" s="236"/>
      <c r="AB2100" s="237"/>
      <c r="AC2100" s="237"/>
      <c r="AD2100" s="237"/>
      <c r="AE2100" s="237"/>
      <c r="AF2100" s="237"/>
    </row>
    <row r="2101" spans="24:32" x14ac:dyDescent="0.3">
      <c r="X2101" s="237"/>
      <c r="Y2101" s="60"/>
      <c r="Z2101" s="235"/>
      <c r="AA2101" s="236"/>
      <c r="AB2101" s="237"/>
      <c r="AC2101" s="237"/>
      <c r="AD2101" s="237"/>
      <c r="AE2101" s="237"/>
      <c r="AF2101" s="237"/>
    </row>
    <row r="2102" spans="24:32" x14ac:dyDescent="0.3">
      <c r="X2102" s="237"/>
      <c r="Y2102" s="60"/>
      <c r="Z2102" s="235"/>
      <c r="AA2102" s="236"/>
      <c r="AB2102" s="237"/>
      <c r="AC2102" s="237"/>
      <c r="AD2102" s="237"/>
      <c r="AE2102" s="237"/>
      <c r="AF2102" s="237"/>
    </row>
    <row r="2103" spans="24:32" x14ac:dyDescent="0.3">
      <c r="X2103" s="237"/>
      <c r="Y2103" s="60"/>
      <c r="Z2103" s="235"/>
      <c r="AA2103" s="236"/>
      <c r="AB2103" s="237"/>
      <c r="AC2103" s="237"/>
      <c r="AD2103" s="237"/>
      <c r="AE2103" s="237"/>
      <c r="AF2103" s="237"/>
    </row>
    <row r="2104" spans="24:32" x14ac:dyDescent="0.3">
      <c r="X2104" s="237"/>
      <c r="Y2104" s="60"/>
      <c r="Z2104" s="235"/>
      <c r="AA2104" s="236"/>
      <c r="AB2104" s="237"/>
      <c r="AC2104" s="237"/>
      <c r="AD2104" s="237"/>
      <c r="AE2104" s="237"/>
      <c r="AF2104" s="237"/>
    </row>
    <row r="2105" spans="24:32" x14ac:dyDescent="0.3">
      <c r="X2105" s="237"/>
      <c r="Y2105" s="60"/>
      <c r="Z2105" s="235"/>
      <c r="AA2105" s="236"/>
      <c r="AB2105" s="237"/>
      <c r="AC2105" s="237"/>
      <c r="AD2105" s="237"/>
      <c r="AE2105" s="237"/>
      <c r="AF2105" s="237"/>
    </row>
    <row r="2106" spans="24:32" x14ac:dyDescent="0.3">
      <c r="X2106" s="237"/>
      <c r="Y2106" s="60"/>
      <c r="Z2106" s="235"/>
      <c r="AA2106" s="236"/>
      <c r="AB2106" s="237"/>
      <c r="AC2106" s="237"/>
      <c r="AD2106" s="237"/>
      <c r="AE2106" s="237"/>
      <c r="AF2106" s="237"/>
    </row>
    <row r="2107" spans="24:32" x14ac:dyDescent="0.3">
      <c r="X2107" s="237"/>
      <c r="Y2107" s="60"/>
      <c r="Z2107" s="235"/>
      <c r="AA2107" s="236"/>
      <c r="AB2107" s="237"/>
      <c r="AC2107" s="237"/>
      <c r="AD2107" s="237"/>
      <c r="AE2107" s="237"/>
      <c r="AF2107" s="237"/>
    </row>
    <row r="2108" spans="24:32" x14ac:dyDescent="0.3">
      <c r="X2108" s="237"/>
      <c r="Y2108" s="60"/>
      <c r="Z2108" s="235"/>
      <c r="AA2108" s="236"/>
      <c r="AB2108" s="237"/>
      <c r="AC2108" s="237"/>
      <c r="AD2108" s="237"/>
      <c r="AE2108" s="237"/>
      <c r="AF2108" s="237"/>
    </row>
    <row r="2109" spans="24:32" x14ac:dyDescent="0.3">
      <c r="X2109" s="237"/>
      <c r="Y2109" s="60"/>
      <c r="Z2109" s="235"/>
      <c r="AA2109" s="236"/>
      <c r="AB2109" s="237"/>
      <c r="AC2109" s="237"/>
      <c r="AD2109" s="237"/>
      <c r="AE2109" s="237"/>
      <c r="AF2109" s="237"/>
    </row>
    <row r="2110" spans="24:32" x14ac:dyDescent="0.3">
      <c r="X2110" s="237"/>
      <c r="Y2110" s="60"/>
      <c r="Z2110" s="235"/>
      <c r="AA2110" s="236"/>
      <c r="AB2110" s="237"/>
      <c r="AC2110" s="237"/>
      <c r="AD2110" s="237"/>
      <c r="AE2110" s="237"/>
      <c r="AF2110" s="237"/>
    </row>
    <row r="2111" spans="24:32" x14ac:dyDescent="0.3">
      <c r="X2111" s="237"/>
      <c r="Y2111" s="60"/>
      <c r="Z2111" s="235"/>
      <c r="AA2111" s="236"/>
      <c r="AB2111" s="237"/>
      <c r="AC2111" s="237"/>
      <c r="AD2111" s="237"/>
      <c r="AE2111" s="237"/>
      <c r="AF2111" s="237"/>
    </row>
    <row r="2112" spans="24:32" x14ac:dyDescent="0.3">
      <c r="X2112" s="237"/>
      <c r="Y2112" s="60"/>
      <c r="Z2112" s="235"/>
      <c r="AA2112" s="236"/>
      <c r="AB2112" s="237"/>
      <c r="AC2112" s="237"/>
      <c r="AD2112" s="237"/>
      <c r="AE2112" s="237"/>
      <c r="AF2112" s="237"/>
    </row>
    <row r="2113" spans="24:32" x14ac:dyDescent="0.3">
      <c r="X2113" s="237"/>
      <c r="Y2113" s="60"/>
      <c r="Z2113" s="235"/>
      <c r="AA2113" s="236"/>
      <c r="AB2113" s="237"/>
      <c r="AC2113" s="237"/>
      <c r="AD2113" s="237"/>
      <c r="AE2113" s="237"/>
      <c r="AF2113" s="237"/>
    </row>
    <row r="2114" spans="24:32" x14ac:dyDescent="0.3">
      <c r="X2114" s="237"/>
      <c r="Y2114" s="60"/>
      <c r="Z2114" s="235"/>
      <c r="AA2114" s="236"/>
      <c r="AB2114" s="237"/>
      <c r="AC2114" s="237"/>
      <c r="AD2114" s="237"/>
      <c r="AE2114" s="237"/>
      <c r="AF2114" s="237"/>
    </row>
    <row r="2115" spans="24:32" x14ac:dyDescent="0.3">
      <c r="X2115" s="237"/>
      <c r="Y2115" s="60"/>
      <c r="Z2115" s="235"/>
      <c r="AA2115" s="236"/>
      <c r="AB2115" s="237"/>
      <c r="AC2115" s="237"/>
      <c r="AD2115" s="237"/>
      <c r="AE2115" s="237"/>
      <c r="AF2115" s="237"/>
    </row>
    <row r="2116" spans="24:32" x14ac:dyDescent="0.3">
      <c r="X2116" s="237"/>
      <c r="Y2116" s="60"/>
      <c r="Z2116" s="235"/>
      <c r="AA2116" s="236"/>
      <c r="AB2116" s="237"/>
      <c r="AC2116" s="237"/>
      <c r="AD2116" s="237"/>
      <c r="AE2116" s="237"/>
      <c r="AF2116" s="237"/>
    </row>
    <row r="2117" spans="24:32" x14ac:dyDescent="0.3">
      <c r="X2117" s="237"/>
      <c r="Y2117" s="60"/>
      <c r="Z2117" s="235"/>
      <c r="AA2117" s="236"/>
      <c r="AB2117" s="237"/>
      <c r="AC2117" s="237"/>
      <c r="AD2117" s="237"/>
      <c r="AE2117" s="237"/>
      <c r="AF2117" s="237"/>
    </row>
    <row r="2118" spans="24:32" x14ac:dyDescent="0.3">
      <c r="X2118" s="237"/>
      <c r="Y2118" s="60"/>
      <c r="Z2118" s="235"/>
      <c r="AA2118" s="236"/>
      <c r="AB2118" s="237"/>
      <c r="AC2118" s="237"/>
      <c r="AD2118" s="237"/>
      <c r="AE2118" s="237"/>
      <c r="AF2118" s="237"/>
    </row>
    <row r="2119" spans="24:32" x14ac:dyDescent="0.3">
      <c r="X2119" s="237"/>
      <c r="Y2119" s="60"/>
      <c r="Z2119" s="235"/>
      <c r="AA2119" s="236"/>
      <c r="AB2119" s="237"/>
      <c r="AC2119" s="237"/>
      <c r="AD2119" s="237"/>
      <c r="AE2119" s="237"/>
      <c r="AF2119" s="237"/>
    </row>
    <row r="2120" spans="24:32" x14ac:dyDescent="0.3">
      <c r="X2120" s="237"/>
      <c r="Y2120" s="60"/>
      <c r="Z2120" s="235"/>
      <c r="AA2120" s="236"/>
      <c r="AB2120" s="237"/>
      <c r="AC2120" s="237"/>
      <c r="AD2120" s="237"/>
      <c r="AE2120" s="237"/>
      <c r="AF2120" s="237"/>
    </row>
    <row r="2121" spans="24:32" x14ac:dyDescent="0.3">
      <c r="X2121" s="237"/>
      <c r="Y2121" s="60"/>
      <c r="Z2121" s="235"/>
      <c r="AA2121" s="236"/>
      <c r="AB2121" s="237"/>
      <c r="AC2121" s="237"/>
      <c r="AD2121" s="237"/>
      <c r="AE2121" s="237"/>
      <c r="AF2121" s="237"/>
    </row>
    <row r="2122" spans="24:32" x14ac:dyDescent="0.3">
      <c r="X2122" s="237"/>
      <c r="Y2122" s="60"/>
      <c r="Z2122" s="235"/>
      <c r="AA2122" s="236"/>
      <c r="AB2122" s="237"/>
      <c r="AC2122" s="237"/>
      <c r="AD2122" s="237"/>
      <c r="AE2122" s="237"/>
      <c r="AF2122" s="237"/>
    </row>
    <row r="2123" spans="24:32" x14ac:dyDescent="0.3">
      <c r="X2123" s="237"/>
      <c r="Y2123" s="60"/>
      <c r="Z2123" s="235"/>
      <c r="AA2123" s="236"/>
      <c r="AB2123" s="237"/>
      <c r="AC2123" s="237"/>
      <c r="AD2123" s="237"/>
      <c r="AE2123" s="237"/>
      <c r="AF2123" s="237"/>
    </row>
    <row r="2124" spans="24:32" x14ac:dyDescent="0.3">
      <c r="X2124" s="237"/>
      <c r="Y2124" s="60"/>
      <c r="Z2124" s="235"/>
      <c r="AA2124" s="236"/>
      <c r="AB2124" s="237"/>
      <c r="AC2124" s="237"/>
      <c r="AD2124" s="237"/>
      <c r="AE2124" s="237"/>
      <c r="AF2124" s="237"/>
    </row>
    <row r="2125" spans="24:32" x14ac:dyDescent="0.3">
      <c r="X2125" s="237"/>
      <c r="Y2125" s="60"/>
      <c r="Z2125" s="235"/>
      <c r="AA2125" s="236"/>
      <c r="AB2125" s="237"/>
      <c r="AC2125" s="237"/>
      <c r="AD2125" s="237"/>
      <c r="AE2125" s="237"/>
      <c r="AF2125" s="237"/>
    </row>
    <row r="2126" spans="24:32" x14ac:dyDescent="0.3">
      <c r="X2126" s="237"/>
      <c r="Y2126" s="60"/>
      <c r="Z2126" s="235"/>
      <c r="AA2126" s="236"/>
      <c r="AB2126" s="237"/>
      <c r="AC2126" s="237"/>
      <c r="AD2126" s="237"/>
      <c r="AE2126" s="237"/>
      <c r="AF2126" s="237"/>
    </row>
    <row r="2127" spans="24:32" x14ac:dyDescent="0.3">
      <c r="X2127" s="237"/>
      <c r="Y2127" s="60"/>
      <c r="Z2127" s="235"/>
      <c r="AA2127" s="236"/>
      <c r="AB2127" s="237"/>
      <c r="AC2127" s="237"/>
      <c r="AD2127" s="237"/>
      <c r="AE2127" s="237"/>
      <c r="AF2127" s="237"/>
    </row>
    <row r="2128" spans="24:32" x14ac:dyDescent="0.3">
      <c r="X2128" s="237"/>
      <c r="Y2128" s="60"/>
      <c r="Z2128" s="235"/>
      <c r="AA2128" s="236"/>
      <c r="AB2128" s="237"/>
      <c r="AC2128" s="237"/>
      <c r="AD2128" s="237"/>
      <c r="AE2128" s="237"/>
      <c r="AF2128" s="237"/>
    </row>
    <row r="2129" spans="24:32" x14ac:dyDescent="0.3">
      <c r="X2129" s="237"/>
      <c r="Y2129" s="60"/>
      <c r="Z2129" s="235"/>
      <c r="AA2129" s="236"/>
      <c r="AB2129" s="237"/>
      <c r="AC2129" s="237"/>
      <c r="AD2129" s="237"/>
      <c r="AE2129" s="237"/>
      <c r="AF2129" s="237"/>
    </row>
    <row r="2130" spans="24:32" x14ac:dyDescent="0.3">
      <c r="X2130" s="237"/>
      <c r="Y2130" s="60"/>
      <c r="Z2130" s="235"/>
      <c r="AA2130" s="236"/>
      <c r="AB2130" s="237"/>
      <c r="AC2130" s="237"/>
      <c r="AD2130" s="237"/>
      <c r="AE2130" s="237"/>
      <c r="AF2130" s="237"/>
    </row>
    <row r="2131" spans="24:32" x14ac:dyDescent="0.3">
      <c r="X2131" s="237"/>
      <c r="Y2131" s="60"/>
      <c r="Z2131" s="235"/>
      <c r="AA2131" s="236"/>
      <c r="AB2131" s="237"/>
      <c r="AC2131" s="237"/>
      <c r="AD2131" s="237"/>
      <c r="AE2131" s="237"/>
      <c r="AF2131" s="237"/>
    </row>
    <row r="2132" spans="24:32" x14ac:dyDescent="0.3">
      <c r="X2132" s="237"/>
      <c r="Y2132" s="60"/>
      <c r="Z2132" s="235"/>
      <c r="AA2132" s="236"/>
      <c r="AB2132" s="237"/>
      <c r="AC2132" s="237"/>
      <c r="AD2132" s="237"/>
      <c r="AE2132" s="237"/>
      <c r="AF2132" s="237"/>
    </row>
    <row r="2133" spans="24:32" x14ac:dyDescent="0.3">
      <c r="X2133" s="237"/>
      <c r="Y2133" s="60"/>
      <c r="Z2133" s="235"/>
      <c r="AA2133" s="236"/>
      <c r="AB2133" s="237"/>
      <c r="AC2133" s="237"/>
      <c r="AD2133" s="237"/>
      <c r="AE2133" s="237"/>
      <c r="AF2133" s="237"/>
    </row>
    <row r="2134" spans="24:32" x14ac:dyDescent="0.3">
      <c r="X2134" s="237"/>
      <c r="Y2134" s="60"/>
      <c r="Z2134" s="235"/>
      <c r="AA2134" s="236"/>
      <c r="AB2134" s="237"/>
      <c r="AC2134" s="237"/>
      <c r="AD2134" s="237"/>
      <c r="AE2134" s="237"/>
      <c r="AF2134" s="237"/>
    </row>
    <row r="2135" spans="24:32" x14ac:dyDescent="0.3">
      <c r="X2135" s="237"/>
      <c r="Y2135" s="60"/>
      <c r="Z2135" s="235"/>
      <c r="AA2135" s="236"/>
      <c r="AB2135" s="237"/>
      <c r="AC2135" s="237"/>
      <c r="AD2135" s="237"/>
      <c r="AE2135" s="237"/>
      <c r="AF2135" s="237"/>
    </row>
    <row r="2136" spans="24:32" x14ac:dyDescent="0.3">
      <c r="X2136" s="237"/>
      <c r="Y2136" s="60"/>
      <c r="Z2136" s="235"/>
      <c r="AA2136" s="236"/>
      <c r="AB2136" s="237"/>
      <c r="AC2136" s="237"/>
      <c r="AD2136" s="237"/>
      <c r="AE2136" s="237"/>
      <c r="AF2136" s="237"/>
    </row>
    <row r="2137" spans="24:32" x14ac:dyDescent="0.3">
      <c r="X2137" s="237"/>
      <c r="Y2137" s="60"/>
      <c r="Z2137" s="235"/>
      <c r="AA2137" s="236"/>
      <c r="AB2137" s="237"/>
      <c r="AC2137" s="237"/>
      <c r="AD2137" s="237"/>
      <c r="AE2137" s="237"/>
      <c r="AF2137" s="237"/>
    </row>
    <row r="2138" spans="24:32" x14ac:dyDescent="0.3">
      <c r="X2138" s="237"/>
      <c r="Y2138" s="60"/>
      <c r="Z2138" s="235"/>
      <c r="AA2138" s="236"/>
      <c r="AB2138" s="237"/>
      <c r="AC2138" s="237"/>
      <c r="AD2138" s="237"/>
      <c r="AE2138" s="237"/>
      <c r="AF2138" s="237"/>
    </row>
    <row r="2139" spans="24:32" x14ac:dyDescent="0.3">
      <c r="X2139" s="237"/>
      <c r="Y2139" s="60"/>
      <c r="Z2139" s="235"/>
      <c r="AA2139" s="236"/>
      <c r="AB2139" s="237"/>
      <c r="AC2139" s="237"/>
      <c r="AD2139" s="237"/>
      <c r="AE2139" s="237"/>
      <c r="AF2139" s="237"/>
    </row>
    <row r="2140" spans="24:32" x14ac:dyDescent="0.3">
      <c r="X2140" s="237"/>
      <c r="Y2140" s="60"/>
      <c r="Z2140" s="235"/>
      <c r="AA2140" s="236"/>
      <c r="AB2140" s="237"/>
      <c r="AC2140" s="237"/>
      <c r="AD2140" s="237"/>
      <c r="AE2140" s="237"/>
      <c r="AF2140" s="237"/>
    </row>
    <row r="2141" spans="24:32" x14ac:dyDescent="0.3">
      <c r="X2141" s="237"/>
      <c r="Y2141" s="60"/>
      <c r="Z2141" s="235"/>
      <c r="AA2141" s="236"/>
      <c r="AB2141" s="237"/>
      <c r="AC2141" s="237"/>
      <c r="AD2141" s="237"/>
      <c r="AE2141" s="237"/>
      <c r="AF2141" s="237"/>
    </row>
    <row r="2142" spans="24:32" x14ac:dyDescent="0.3">
      <c r="X2142" s="237"/>
      <c r="Y2142" s="60"/>
      <c r="Z2142" s="235"/>
      <c r="AA2142" s="236"/>
      <c r="AB2142" s="237"/>
      <c r="AC2142" s="237"/>
      <c r="AD2142" s="237"/>
      <c r="AE2142" s="237"/>
      <c r="AF2142" s="237"/>
    </row>
    <row r="2143" spans="24:32" x14ac:dyDescent="0.3">
      <c r="X2143" s="237"/>
      <c r="Y2143" s="60"/>
      <c r="Z2143" s="235"/>
      <c r="AA2143" s="236"/>
      <c r="AB2143" s="237"/>
      <c r="AC2143" s="237"/>
      <c r="AD2143" s="237"/>
      <c r="AE2143" s="237"/>
      <c r="AF2143" s="237"/>
    </row>
    <row r="2144" spans="24:32" x14ac:dyDescent="0.3">
      <c r="X2144" s="237"/>
      <c r="Y2144" s="60"/>
      <c r="Z2144" s="235"/>
      <c r="AA2144" s="236"/>
      <c r="AB2144" s="237"/>
      <c r="AC2144" s="237"/>
      <c r="AD2144" s="237"/>
      <c r="AE2144" s="237"/>
      <c r="AF2144" s="237"/>
    </row>
    <row r="2145" spans="24:32" x14ac:dyDescent="0.3">
      <c r="X2145" s="237"/>
      <c r="Y2145" s="60"/>
      <c r="Z2145" s="235"/>
      <c r="AA2145" s="236"/>
      <c r="AB2145" s="237"/>
      <c r="AC2145" s="237"/>
      <c r="AD2145" s="237"/>
      <c r="AE2145" s="237"/>
      <c r="AF2145" s="237"/>
    </row>
    <row r="2146" spans="24:32" x14ac:dyDescent="0.3">
      <c r="X2146" s="237"/>
      <c r="Y2146" s="60"/>
      <c r="Z2146" s="235"/>
      <c r="AA2146" s="236"/>
      <c r="AB2146" s="237"/>
      <c r="AC2146" s="237"/>
      <c r="AD2146" s="237"/>
      <c r="AE2146" s="237"/>
      <c r="AF2146" s="237"/>
    </row>
    <row r="2147" spans="24:32" x14ac:dyDescent="0.3">
      <c r="X2147" s="237"/>
      <c r="Y2147" s="60"/>
      <c r="Z2147" s="235"/>
      <c r="AA2147" s="236"/>
      <c r="AB2147" s="237"/>
      <c r="AC2147" s="237"/>
      <c r="AD2147" s="237"/>
      <c r="AE2147" s="237"/>
      <c r="AF2147" s="237"/>
    </row>
    <row r="2148" spans="24:32" x14ac:dyDescent="0.3">
      <c r="X2148" s="237"/>
      <c r="Y2148" s="60"/>
      <c r="Z2148" s="235"/>
      <c r="AA2148" s="236"/>
      <c r="AB2148" s="237"/>
      <c r="AC2148" s="237"/>
      <c r="AD2148" s="237"/>
      <c r="AE2148" s="237"/>
      <c r="AF2148" s="237"/>
    </row>
    <row r="2149" spans="24:32" x14ac:dyDescent="0.3">
      <c r="X2149" s="237"/>
      <c r="Y2149" s="60"/>
      <c r="Z2149" s="235"/>
      <c r="AA2149" s="236"/>
      <c r="AB2149" s="237"/>
      <c r="AC2149" s="237"/>
      <c r="AD2149" s="237"/>
      <c r="AE2149" s="237"/>
      <c r="AF2149" s="237"/>
    </row>
    <row r="2150" spans="24:32" x14ac:dyDescent="0.3">
      <c r="X2150" s="237"/>
      <c r="Y2150" s="60"/>
      <c r="Z2150" s="235"/>
      <c r="AA2150" s="236"/>
      <c r="AB2150" s="237"/>
      <c r="AC2150" s="237"/>
      <c r="AD2150" s="237"/>
      <c r="AE2150" s="237"/>
      <c r="AF2150" s="237"/>
    </row>
    <row r="2151" spans="24:32" x14ac:dyDescent="0.3">
      <c r="X2151" s="237"/>
      <c r="Y2151" s="60"/>
      <c r="Z2151" s="235"/>
      <c r="AA2151" s="236"/>
      <c r="AB2151" s="237"/>
      <c r="AC2151" s="237"/>
      <c r="AD2151" s="237"/>
      <c r="AE2151" s="237"/>
      <c r="AF2151" s="237"/>
    </row>
    <row r="2152" spans="24:32" x14ac:dyDescent="0.3">
      <c r="X2152" s="237"/>
      <c r="Y2152" s="60"/>
      <c r="Z2152" s="235"/>
      <c r="AA2152" s="236"/>
      <c r="AB2152" s="237"/>
      <c r="AC2152" s="237"/>
      <c r="AD2152" s="237"/>
      <c r="AE2152" s="237"/>
      <c r="AF2152" s="237"/>
    </row>
    <row r="2153" spans="24:32" x14ac:dyDescent="0.3">
      <c r="X2153" s="237"/>
      <c r="Y2153" s="60"/>
      <c r="Z2153" s="235"/>
      <c r="AA2153" s="236"/>
      <c r="AB2153" s="237"/>
      <c r="AC2153" s="237"/>
      <c r="AD2153" s="237"/>
      <c r="AE2153" s="237"/>
      <c r="AF2153" s="237"/>
    </row>
    <row r="2154" spans="24:32" x14ac:dyDescent="0.3">
      <c r="X2154" s="237"/>
      <c r="Y2154" s="60"/>
      <c r="Z2154" s="235"/>
      <c r="AA2154" s="236"/>
      <c r="AB2154" s="237"/>
      <c r="AC2154" s="237"/>
      <c r="AD2154" s="237"/>
      <c r="AE2154" s="237"/>
      <c r="AF2154" s="237"/>
    </row>
    <row r="2155" spans="24:32" x14ac:dyDescent="0.3">
      <c r="X2155" s="237"/>
      <c r="Y2155" s="60"/>
      <c r="Z2155" s="235"/>
      <c r="AA2155" s="236"/>
      <c r="AB2155" s="237"/>
      <c r="AC2155" s="237"/>
      <c r="AD2155" s="237"/>
      <c r="AE2155" s="237"/>
      <c r="AF2155" s="237"/>
    </row>
    <row r="2156" spans="24:32" x14ac:dyDescent="0.3">
      <c r="X2156" s="237"/>
      <c r="Y2156" s="60"/>
      <c r="Z2156" s="235"/>
      <c r="AA2156" s="236"/>
      <c r="AB2156" s="237"/>
      <c r="AC2156" s="237"/>
      <c r="AD2156" s="237"/>
      <c r="AE2156" s="237"/>
      <c r="AF2156" s="237"/>
    </row>
    <row r="2157" spans="24:32" x14ac:dyDescent="0.3">
      <c r="X2157" s="237"/>
      <c r="Y2157" s="60"/>
      <c r="Z2157" s="235"/>
      <c r="AA2157" s="236"/>
      <c r="AB2157" s="237"/>
      <c r="AC2157" s="237"/>
      <c r="AD2157" s="237"/>
      <c r="AE2157" s="237"/>
      <c r="AF2157" s="237"/>
    </row>
    <row r="2158" spans="24:32" x14ac:dyDescent="0.3">
      <c r="X2158" s="237"/>
      <c r="Y2158" s="60"/>
      <c r="Z2158" s="235"/>
      <c r="AA2158" s="236"/>
      <c r="AB2158" s="237"/>
      <c r="AC2158" s="237"/>
      <c r="AD2158" s="237"/>
      <c r="AE2158" s="237"/>
      <c r="AF2158" s="237"/>
    </row>
    <row r="2159" spans="24:32" x14ac:dyDescent="0.3">
      <c r="X2159" s="237"/>
      <c r="Y2159" s="60"/>
      <c r="Z2159" s="235"/>
      <c r="AA2159" s="236"/>
      <c r="AB2159" s="237"/>
      <c r="AC2159" s="237"/>
      <c r="AD2159" s="237"/>
      <c r="AE2159" s="237"/>
      <c r="AF2159" s="237"/>
    </row>
    <row r="2160" spans="24:32" x14ac:dyDescent="0.3">
      <c r="X2160" s="237"/>
      <c r="Y2160" s="60"/>
      <c r="Z2160" s="235"/>
      <c r="AA2160" s="236"/>
      <c r="AB2160" s="237"/>
      <c r="AC2160" s="237"/>
      <c r="AD2160" s="237"/>
      <c r="AE2160" s="237"/>
      <c r="AF2160" s="237"/>
    </row>
    <row r="2161" spans="24:32" x14ac:dyDescent="0.3">
      <c r="X2161" s="237"/>
      <c r="Y2161" s="60"/>
      <c r="Z2161" s="235"/>
      <c r="AA2161" s="236"/>
      <c r="AB2161" s="237"/>
      <c r="AC2161" s="237"/>
      <c r="AD2161" s="237"/>
      <c r="AE2161" s="237"/>
      <c r="AF2161" s="237"/>
    </row>
    <row r="2162" spans="24:32" x14ac:dyDescent="0.3">
      <c r="X2162" s="237"/>
      <c r="Y2162" s="60"/>
      <c r="Z2162" s="235"/>
      <c r="AA2162" s="236"/>
      <c r="AB2162" s="237"/>
      <c r="AC2162" s="237"/>
      <c r="AD2162" s="237"/>
      <c r="AE2162" s="237"/>
      <c r="AF2162" s="237"/>
    </row>
    <row r="2163" spans="24:32" x14ac:dyDescent="0.3">
      <c r="X2163" s="237"/>
      <c r="Y2163" s="60"/>
      <c r="Z2163" s="235"/>
      <c r="AA2163" s="236"/>
      <c r="AB2163" s="237"/>
      <c r="AC2163" s="237"/>
      <c r="AD2163" s="237"/>
      <c r="AE2163" s="237"/>
      <c r="AF2163" s="237"/>
    </row>
    <row r="2164" spans="24:32" x14ac:dyDescent="0.3">
      <c r="X2164" s="237"/>
      <c r="Y2164" s="60"/>
      <c r="Z2164" s="235"/>
      <c r="AA2164" s="236"/>
      <c r="AB2164" s="237"/>
      <c r="AC2164" s="237"/>
      <c r="AD2164" s="237"/>
      <c r="AE2164" s="237"/>
      <c r="AF2164" s="237"/>
    </row>
    <row r="2165" spans="24:32" x14ac:dyDescent="0.3">
      <c r="X2165" s="237"/>
      <c r="Y2165" s="60"/>
      <c r="Z2165" s="235"/>
      <c r="AA2165" s="236"/>
      <c r="AB2165" s="237"/>
      <c r="AC2165" s="237"/>
      <c r="AD2165" s="237"/>
      <c r="AE2165" s="237"/>
      <c r="AF2165" s="237"/>
    </row>
    <row r="2166" spans="24:32" x14ac:dyDescent="0.3">
      <c r="X2166" s="237"/>
      <c r="Y2166" s="60"/>
      <c r="Z2166" s="235"/>
      <c r="AA2166" s="236"/>
      <c r="AB2166" s="237"/>
      <c r="AC2166" s="237"/>
      <c r="AD2166" s="237"/>
      <c r="AE2166" s="237"/>
      <c r="AF2166" s="237"/>
    </row>
    <row r="2167" spans="24:32" x14ac:dyDescent="0.3">
      <c r="X2167" s="237"/>
      <c r="Y2167" s="60"/>
      <c r="Z2167" s="235"/>
      <c r="AA2167" s="236"/>
      <c r="AB2167" s="237"/>
      <c r="AC2167" s="237"/>
      <c r="AD2167" s="237"/>
      <c r="AE2167" s="237"/>
      <c r="AF2167" s="237"/>
    </row>
    <row r="2168" spans="24:32" x14ac:dyDescent="0.3">
      <c r="X2168" s="237"/>
      <c r="Y2168" s="60"/>
      <c r="Z2168" s="235"/>
      <c r="AA2168" s="236"/>
      <c r="AB2168" s="237"/>
      <c r="AC2168" s="237"/>
      <c r="AD2168" s="237"/>
      <c r="AE2168" s="237"/>
      <c r="AF2168" s="237"/>
    </row>
    <row r="2169" spans="24:32" x14ac:dyDescent="0.3">
      <c r="X2169" s="237"/>
      <c r="Y2169" s="60"/>
      <c r="Z2169" s="235"/>
      <c r="AA2169" s="236"/>
      <c r="AB2169" s="237"/>
      <c r="AC2169" s="237"/>
      <c r="AD2169" s="237"/>
      <c r="AE2169" s="237"/>
      <c r="AF2169" s="237"/>
    </row>
    <row r="2170" spans="24:32" x14ac:dyDescent="0.3">
      <c r="X2170" s="237"/>
      <c r="Y2170" s="60"/>
      <c r="Z2170" s="235"/>
      <c r="AA2170" s="236"/>
      <c r="AB2170" s="237"/>
      <c r="AC2170" s="237"/>
      <c r="AD2170" s="237"/>
      <c r="AE2170" s="237"/>
      <c r="AF2170" s="237"/>
    </row>
    <row r="2171" spans="24:32" x14ac:dyDescent="0.3">
      <c r="X2171" s="237"/>
      <c r="Y2171" s="60"/>
      <c r="Z2171" s="235"/>
      <c r="AA2171" s="236"/>
      <c r="AB2171" s="237"/>
      <c r="AC2171" s="237"/>
      <c r="AD2171" s="237"/>
      <c r="AE2171" s="237"/>
      <c r="AF2171" s="237"/>
    </row>
    <row r="2172" spans="24:32" x14ac:dyDescent="0.3">
      <c r="X2172" s="237"/>
      <c r="Y2172" s="60"/>
      <c r="Z2172" s="235"/>
      <c r="AA2172" s="236"/>
      <c r="AB2172" s="237"/>
      <c r="AC2172" s="237"/>
      <c r="AD2172" s="237"/>
      <c r="AE2172" s="237"/>
      <c r="AF2172" s="237"/>
    </row>
    <row r="2173" spans="24:32" x14ac:dyDescent="0.3">
      <c r="X2173" s="237"/>
      <c r="Y2173" s="60"/>
      <c r="Z2173" s="235"/>
      <c r="AA2173" s="236"/>
      <c r="AB2173" s="237"/>
      <c r="AC2173" s="237"/>
      <c r="AD2173" s="237"/>
      <c r="AE2173" s="237"/>
      <c r="AF2173" s="237"/>
    </row>
    <row r="2174" spans="24:32" x14ac:dyDescent="0.3">
      <c r="X2174" s="237"/>
      <c r="Y2174" s="60"/>
      <c r="Z2174" s="235"/>
      <c r="AA2174" s="236"/>
      <c r="AB2174" s="237"/>
      <c r="AC2174" s="237"/>
      <c r="AD2174" s="237"/>
      <c r="AE2174" s="237"/>
      <c r="AF2174" s="237"/>
    </row>
    <row r="2175" spans="24:32" x14ac:dyDescent="0.3">
      <c r="X2175" s="237"/>
      <c r="Y2175" s="60"/>
      <c r="Z2175" s="235"/>
      <c r="AA2175" s="236"/>
      <c r="AB2175" s="237"/>
      <c r="AC2175" s="237"/>
      <c r="AD2175" s="237"/>
      <c r="AE2175" s="237"/>
      <c r="AF2175" s="237"/>
    </row>
    <row r="2176" spans="24:32" x14ac:dyDescent="0.3">
      <c r="X2176" s="237"/>
      <c r="Y2176" s="60"/>
      <c r="Z2176" s="235"/>
      <c r="AA2176" s="236"/>
      <c r="AB2176" s="237"/>
      <c r="AC2176" s="237"/>
      <c r="AD2176" s="237"/>
      <c r="AE2176" s="237"/>
      <c r="AF2176" s="237"/>
    </row>
    <row r="2177" spans="24:32" x14ac:dyDescent="0.3">
      <c r="X2177" s="237"/>
      <c r="Y2177" s="60"/>
      <c r="Z2177" s="235"/>
      <c r="AA2177" s="236"/>
      <c r="AB2177" s="237"/>
      <c r="AC2177" s="237"/>
      <c r="AD2177" s="237"/>
      <c r="AE2177" s="237"/>
      <c r="AF2177" s="237"/>
    </row>
    <row r="2178" spans="24:32" x14ac:dyDescent="0.3">
      <c r="X2178" s="237"/>
      <c r="Y2178" s="60"/>
      <c r="Z2178" s="235"/>
      <c r="AA2178" s="236"/>
      <c r="AB2178" s="237"/>
      <c r="AC2178" s="237"/>
      <c r="AD2178" s="237"/>
      <c r="AE2178" s="237"/>
      <c r="AF2178" s="237"/>
    </row>
    <row r="2179" spans="24:32" x14ac:dyDescent="0.3">
      <c r="X2179" s="237"/>
      <c r="Y2179" s="60"/>
      <c r="Z2179" s="235"/>
      <c r="AA2179" s="236"/>
      <c r="AB2179" s="237"/>
      <c r="AC2179" s="237"/>
      <c r="AD2179" s="237"/>
      <c r="AE2179" s="237"/>
      <c r="AF2179" s="237"/>
    </row>
    <row r="2180" spans="24:32" x14ac:dyDescent="0.3">
      <c r="X2180" s="237"/>
      <c r="Y2180" s="60"/>
      <c r="Z2180" s="235"/>
      <c r="AA2180" s="236"/>
      <c r="AB2180" s="237"/>
      <c r="AC2180" s="237"/>
      <c r="AD2180" s="237"/>
      <c r="AE2180" s="237"/>
      <c r="AF2180" s="237"/>
    </row>
    <row r="2181" spans="24:32" x14ac:dyDescent="0.3">
      <c r="X2181" s="237"/>
      <c r="Y2181" s="60"/>
      <c r="Z2181" s="235"/>
      <c r="AA2181" s="236"/>
      <c r="AB2181" s="237"/>
      <c r="AC2181" s="237"/>
      <c r="AD2181" s="237"/>
      <c r="AE2181" s="237"/>
      <c r="AF2181" s="237"/>
    </row>
    <row r="2182" spans="24:32" x14ac:dyDescent="0.3">
      <c r="X2182" s="237"/>
      <c r="Y2182" s="60"/>
      <c r="Z2182" s="235"/>
      <c r="AA2182" s="236"/>
      <c r="AB2182" s="237"/>
      <c r="AC2182" s="237"/>
      <c r="AD2182" s="237"/>
      <c r="AE2182" s="237"/>
      <c r="AF2182" s="237"/>
    </row>
    <row r="2183" spans="24:32" x14ac:dyDescent="0.3">
      <c r="X2183" s="237"/>
      <c r="Y2183" s="60"/>
      <c r="Z2183" s="235"/>
      <c r="AA2183" s="236"/>
      <c r="AB2183" s="237"/>
      <c r="AC2183" s="237"/>
      <c r="AD2183" s="237"/>
      <c r="AE2183" s="237"/>
      <c r="AF2183" s="237"/>
    </row>
    <row r="2184" spans="24:32" x14ac:dyDescent="0.3">
      <c r="X2184" s="237"/>
      <c r="Y2184" s="60"/>
      <c r="Z2184" s="235"/>
      <c r="AA2184" s="236"/>
      <c r="AB2184" s="237"/>
      <c r="AC2184" s="237"/>
      <c r="AD2184" s="237"/>
      <c r="AE2184" s="237"/>
      <c r="AF2184" s="237"/>
    </row>
    <row r="2185" spans="24:32" x14ac:dyDescent="0.3">
      <c r="X2185" s="237"/>
      <c r="Y2185" s="60"/>
      <c r="Z2185" s="235"/>
      <c r="AA2185" s="236"/>
      <c r="AB2185" s="237"/>
      <c r="AC2185" s="237"/>
      <c r="AD2185" s="237"/>
      <c r="AE2185" s="237"/>
      <c r="AF2185" s="237"/>
    </row>
    <row r="2186" spans="24:32" x14ac:dyDescent="0.3">
      <c r="X2186" s="237"/>
      <c r="Y2186" s="60"/>
      <c r="Z2186" s="235"/>
      <c r="AA2186" s="236"/>
      <c r="AB2186" s="237"/>
      <c r="AC2186" s="237"/>
      <c r="AD2186" s="237"/>
      <c r="AE2186" s="237"/>
      <c r="AF2186" s="237"/>
    </row>
    <row r="2187" spans="24:32" x14ac:dyDescent="0.3">
      <c r="X2187" s="237"/>
      <c r="Y2187" s="60"/>
      <c r="Z2187" s="235"/>
      <c r="AA2187" s="236"/>
      <c r="AB2187" s="237"/>
      <c r="AC2187" s="237"/>
      <c r="AD2187" s="237"/>
      <c r="AE2187" s="237"/>
      <c r="AF2187" s="237"/>
    </row>
    <row r="2188" spans="24:32" x14ac:dyDescent="0.3">
      <c r="X2188" s="237"/>
      <c r="Y2188" s="60"/>
      <c r="Z2188" s="235"/>
      <c r="AA2188" s="236"/>
      <c r="AB2188" s="237"/>
      <c r="AC2188" s="237"/>
      <c r="AD2188" s="237"/>
      <c r="AE2188" s="237"/>
      <c r="AF2188" s="237"/>
    </row>
    <row r="2189" spans="24:32" x14ac:dyDescent="0.3">
      <c r="X2189" s="237"/>
      <c r="Y2189" s="60"/>
      <c r="Z2189" s="235"/>
      <c r="AA2189" s="236"/>
      <c r="AB2189" s="237"/>
      <c r="AC2189" s="237"/>
      <c r="AD2189" s="237"/>
      <c r="AE2189" s="237"/>
      <c r="AF2189" s="237"/>
    </row>
    <row r="2190" spans="24:32" x14ac:dyDescent="0.3">
      <c r="X2190" s="237"/>
      <c r="Y2190" s="60"/>
      <c r="Z2190" s="235"/>
      <c r="AA2190" s="236"/>
      <c r="AB2190" s="237"/>
      <c r="AC2190" s="237"/>
      <c r="AD2190" s="237"/>
      <c r="AE2190" s="237"/>
      <c r="AF2190" s="237"/>
    </row>
    <row r="2191" spans="24:32" x14ac:dyDescent="0.3">
      <c r="X2191" s="237"/>
      <c r="Y2191" s="60"/>
      <c r="Z2191" s="235"/>
      <c r="AA2191" s="236"/>
      <c r="AB2191" s="237"/>
      <c r="AC2191" s="237"/>
      <c r="AD2191" s="237"/>
      <c r="AE2191" s="237"/>
      <c r="AF2191" s="237"/>
    </row>
    <row r="2192" spans="24:32" x14ac:dyDescent="0.3">
      <c r="X2192" s="237"/>
      <c r="Y2192" s="60"/>
      <c r="Z2192" s="235"/>
      <c r="AA2192" s="236"/>
      <c r="AB2192" s="237"/>
      <c r="AC2192" s="237"/>
      <c r="AD2192" s="237"/>
      <c r="AE2192" s="237"/>
      <c r="AF2192" s="237"/>
    </row>
    <row r="2193" spans="24:32" x14ac:dyDescent="0.3">
      <c r="X2193" s="237"/>
      <c r="Y2193" s="60"/>
      <c r="Z2193" s="235"/>
      <c r="AA2193" s="236"/>
      <c r="AB2193" s="237"/>
      <c r="AC2193" s="237"/>
      <c r="AD2193" s="237"/>
      <c r="AE2193" s="237"/>
      <c r="AF2193" s="237"/>
    </row>
    <row r="2194" spans="24:32" x14ac:dyDescent="0.3">
      <c r="X2194" s="237"/>
      <c r="Y2194" s="60"/>
      <c r="Z2194" s="235"/>
      <c r="AA2194" s="236"/>
      <c r="AB2194" s="237"/>
      <c r="AC2194" s="237"/>
      <c r="AD2194" s="237"/>
      <c r="AE2194" s="237"/>
      <c r="AF2194" s="237"/>
    </row>
    <row r="2195" spans="24:32" x14ac:dyDescent="0.3">
      <c r="X2195" s="237"/>
      <c r="Y2195" s="60"/>
      <c r="Z2195" s="235"/>
      <c r="AA2195" s="236"/>
      <c r="AB2195" s="237"/>
      <c r="AC2195" s="237"/>
      <c r="AD2195" s="237"/>
      <c r="AE2195" s="237"/>
      <c r="AF2195" s="237"/>
    </row>
    <row r="2196" spans="24:32" x14ac:dyDescent="0.3">
      <c r="X2196" s="237"/>
      <c r="Y2196" s="60"/>
      <c r="Z2196" s="235"/>
      <c r="AA2196" s="236"/>
      <c r="AB2196" s="237"/>
      <c r="AC2196" s="237"/>
      <c r="AD2196" s="237"/>
      <c r="AE2196" s="237"/>
      <c r="AF2196" s="237"/>
    </row>
    <row r="2197" spans="24:32" x14ac:dyDescent="0.3">
      <c r="X2197" s="237"/>
      <c r="Y2197" s="60"/>
      <c r="Z2197" s="235"/>
      <c r="AA2197" s="236"/>
      <c r="AB2197" s="237"/>
      <c r="AC2197" s="237"/>
      <c r="AD2197" s="237"/>
      <c r="AE2197" s="237"/>
      <c r="AF2197" s="237"/>
    </row>
    <row r="2198" spans="24:32" x14ac:dyDescent="0.3">
      <c r="X2198" s="237"/>
      <c r="Y2198" s="60"/>
      <c r="Z2198" s="235"/>
      <c r="AA2198" s="236"/>
      <c r="AB2198" s="237"/>
      <c r="AC2198" s="237"/>
      <c r="AD2198" s="237"/>
      <c r="AE2198" s="237"/>
      <c r="AF2198" s="237"/>
    </row>
    <row r="2199" spans="24:32" x14ac:dyDescent="0.3">
      <c r="X2199" s="237"/>
      <c r="Y2199" s="60"/>
      <c r="Z2199" s="235"/>
      <c r="AA2199" s="236"/>
      <c r="AB2199" s="237"/>
      <c r="AC2199" s="237"/>
      <c r="AD2199" s="237"/>
      <c r="AE2199" s="237"/>
      <c r="AF2199" s="237"/>
    </row>
    <row r="2200" spans="24:32" x14ac:dyDescent="0.3">
      <c r="X2200" s="237"/>
      <c r="Y2200" s="60"/>
      <c r="Z2200" s="235"/>
      <c r="AA2200" s="236"/>
      <c r="AB2200" s="237"/>
      <c r="AC2200" s="237"/>
      <c r="AD2200" s="237"/>
      <c r="AE2200" s="237"/>
      <c r="AF2200" s="237"/>
    </row>
    <row r="2201" spans="24:32" x14ac:dyDescent="0.3">
      <c r="X2201" s="237"/>
      <c r="Y2201" s="60"/>
      <c r="Z2201" s="235"/>
      <c r="AA2201" s="236"/>
      <c r="AB2201" s="237"/>
      <c r="AC2201" s="237"/>
      <c r="AD2201" s="237"/>
      <c r="AE2201" s="237"/>
      <c r="AF2201" s="237"/>
    </row>
    <row r="2202" spans="24:32" x14ac:dyDescent="0.3">
      <c r="X2202" s="237"/>
      <c r="Y2202" s="60"/>
      <c r="Z2202" s="235"/>
      <c r="AA2202" s="236"/>
      <c r="AB2202" s="237"/>
      <c r="AC2202" s="237"/>
      <c r="AD2202" s="237"/>
      <c r="AE2202" s="237"/>
      <c r="AF2202" s="237"/>
    </row>
    <row r="2203" spans="24:32" x14ac:dyDescent="0.3">
      <c r="X2203" s="237"/>
      <c r="Y2203" s="60"/>
      <c r="Z2203" s="235"/>
      <c r="AA2203" s="236"/>
      <c r="AB2203" s="237"/>
      <c r="AC2203" s="237"/>
      <c r="AD2203" s="237"/>
      <c r="AE2203" s="237"/>
      <c r="AF2203" s="237"/>
    </row>
    <row r="2204" spans="24:32" x14ac:dyDescent="0.3">
      <c r="X2204" s="237"/>
      <c r="Y2204" s="60"/>
      <c r="Z2204" s="235"/>
      <c r="AA2204" s="236"/>
      <c r="AB2204" s="237"/>
      <c r="AC2204" s="237"/>
      <c r="AD2204" s="237"/>
      <c r="AE2204" s="237"/>
      <c r="AF2204" s="237"/>
    </row>
    <row r="2205" spans="24:32" x14ac:dyDescent="0.3">
      <c r="X2205" s="237"/>
      <c r="Y2205" s="60"/>
      <c r="Z2205" s="235"/>
      <c r="AA2205" s="236"/>
      <c r="AB2205" s="237"/>
      <c r="AC2205" s="237"/>
      <c r="AD2205" s="237"/>
      <c r="AE2205" s="237"/>
      <c r="AF2205" s="237"/>
    </row>
    <row r="2206" spans="24:32" x14ac:dyDescent="0.3">
      <c r="X2206" s="237"/>
      <c r="Y2206" s="60"/>
      <c r="Z2206" s="235"/>
      <c r="AA2206" s="236"/>
      <c r="AB2206" s="237"/>
      <c r="AC2206" s="237"/>
      <c r="AD2206" s="237"/>
      <c r="AE2206" s="237"/>
      <c r="AF2206" s="237"/>
    </row>
    <row r="2207" spans="24:32" x14ac:dyDescent="0.3">
      <c r="X2207" s="237"/>
      <c r="Y2207" s="60"/>
      <c r="Z2207" s="235"/>
      <c r="AA2207" s="236"/>
      <c r="AB2207" s="237"/>
      <c r="AC2207" s="237"/>
      <c r="AD2207" s="237"/>
      <c r="AE2207" s="237"/>
      <c r="AF2207" s="237"/>
    </row>
    <row r="2208" spans="24:32" x14ac:dyDescent="0.3">
      <c r="X2208" s="237"/>
      <c r="Y2208" s="60"/>
      <c r="Z2208" s="235"/>
      <c r="AA2208" s="236"/>
      <c r="AB2208" s="237"/>
      <c r="AC2208" s="237"/>
      <c r="AD2208" s="237"/>
      <c r="AE2208" s="237"/>
      <c r="AF2208" s="237"/>
    </row>
    <row r="2209" spans="24:32" x14ac:dyDescent="0.3">
      <c r="X2209" s="237"/>
      <c r="Y2209" s="60"/>
      <c r="Z2209" s="235"/>
      <c r="AA2209" s="236"/>
      <c r="AB2209" s="237"/>
      <c r="AC2209" s="237"/>
      <c r="AD2209" s="237"/>
      <c r="AE2209" s="237"/>
      <c r="AF2209" s="237"/>
    </row>
    <row r="2210" spans="24:32" x14ac:dyDescent="0.3">
      <c r="X2210" s="237"/>
      <c r="Y2210" s="60"/>
      <c r="Z2210" s="235"/>
      <c r="AA2210" s="236"/>
      <c r="AB2210" s="237"/>
      <c r="AC2210" s="237"/>
      <c r="AD2210" s="237"/>
      <c r="AE2210" s="237"/>
      <c r="AF2210" s="237"/>
    </row>
    <row r="2211" spans="24:32" x14ac:dyDescent="0.3">
      <c r="X2211" s="237"/>
      <c r="Y2211" s="60"/>
      <c r="Z2211" s="235"/>
      <c r="AA2211" s="236"/>
      <c r="AB2211" s="237"/>
      <c r="AC2211" s="237"/>
      <c r="AD2211" s="237"/>
      <c r="AE2211" s="237"/>
      <c r="AF2211" s="237"/>
    </row>
    <row r="2212" spans="24:32" x14ac:dyDescent="0.3">
      <c r="X2212" s="237"/>
      <c r="Y2212" s="60"/>
      <c r="Z2212" s="235"/>
      <c r="AA2212" s="236"/>
      <c r="AB2212" s="237"/>
      <c r="AC2212" s="237"/>
      <c r="AD2212" s="237"/>
      <c r="AE2212" s="237"/>
      <c r="AF2212" s="237"/>
    </row>
    <row r="2213" spans="24:32" x14ac:dyDescent="0.3">
      <c r="X2213" s="237"/>
      <c r="Y2213" s="60"/>
      <c r="Z2213" s="235"/>
      <c r="AA2213" s="236"/>
      <c r="AB2213" s="237"/>
      <c r="AC2213" s="237"/>
      <c r="AD2213" s="237"/>
      <c r="AE2213" s="237"/>
      <c r="AF2213" s="237"/>
    </row>
    <row r="2214" spans="24:32" x14ac:dyDescent="0.3">
      <c r="X2214" s="237"/>
      <c r="Y2214" s="60"/>
      <c r="Z2214" s="235"/>
      <c r="AA2214" s="236"/>
      <c r="AB2214" s="237"/>
      <c r="AC2214" s="237"/>
      <c r="AD2214" s="237"/>
      <c r="AE2214" s="237"/>
      <c r="AF2214" s="237"/>
    </row>
    <row r="2215" spans="24:32" x14ac:dyDescent="0.3">
      <c r="X2215" s="237"/>
      <c r="Y2215" s="60"/>
      <c r="Z2215" s="235"/>
      <c r="AA2215" s="236"/>
      <c r="AB2215" s="237"/>
      <c r="AC2215" s="237"/>
      <c r="AD2215" s="237"/>
      <c r="AE2215" s="237"/>
      <c r="AF2215" s="237"/>
    </row>
    <row r="2216" spans="24:32" x14ac:dyDescent="0.3">
      <c r="X2216" s="237"/>
      <c r="Y2216" s="60"/>
      <c r="Z2216" s="235"/>
      <c r="AA2216" s="236"/>
      <c r="AB2216" s="237"/>
      <c r="AC2216" s="237"/>
      <c r="AD2216" s="237"/>
      <c r="AE2216" s="237"/>
      <c r="AF2216" s="237"/>
    </row>
    <row r="2217" spans="24:32" x14ac:dyDescent="0.3">
      <c r="X2217" s="237"/>
      <c r="Y2217" s="60"/>
      <c r="Z2217" s="235"/>
      <c r="AA2217" s="236"/>
      <c r="AB2217" s="237"/>
      <c r="AC2217" s="237"/>
      <c r="AD2217" s="237"/>
      <c r="AE2217" s="237"/>
      <c r="AF2217" s="237"/>
    </row>
    <row r="2218" spans="24:32" x14ac:dyDescent="0.3">
      <c r="X2218" s="237"/>
      <c r="Y2218" s="60"/>
      <c r="Z2218" s="235"/>
      <c r="AA2218" s="236"/>
      <c r="AB2218" s="237"/>
      <c r="AC2218" s="237"/>
      <c r="AD2218" s="237"/>
      <c r="AE2218" s="237"/>
      <c r="AF2218" s="237"/>
    </row>
    <row r="2219" spans="24:32" x14ac:dyDescent="0.3">
      <c r="X2219" s="237"/>
      <c r="Y2219" s="60"/>
      <c r="Z2219" s="235"/>
      <c r="AA2219" s="236"/>
      <c r="AB2219" s="237"/>
      <c r="AC2219" s="237"/>
      <c r="AD2219" s="237"/>
      <c r="AE2219" s="237"/>
      <c r="AF2219" s="237"/>
    </row>
    <row r="2220" spans="24:32" x14ac:dyDescent="0.3">
      <c r="X2220" s="237"/>
      <c r="Y2220" s="60"/>
      <c r="Z2220" s="235"/>
      <c r="AA2220" s="236"/>
      <c r="AB2220" s="237"/>
      <c r="AC2220" s="237"/>
      <c r="AD2220" s="237"/>
      <c r="AE2220" s="237"/>
      <c r="AF2220" s="237"/>
    </row>
    <row r="2221" spans="24:32" x14ac:dyDescent="0.3">
      <c r="X2221" s="237"/>
      <c r="Y2221" s="60"/>
      <c r="Z2221" s="235"/>
      <c r="AA2221" s="236"/>
      <c r="AB2221" s="237"/>
      <c r="AC2221" s="237"/>
      <c r="AD2221" s="237"/>
      <c r="AE2221" s="237"/>
      <c r="AF2221" s="237"/>
    </row>
    <row r="2222" spans="24:32" x14ac:dyDescent="0.3">
      <c r="X2222" s="237"/>
      <c r="Y2222" s="60"/>
      <c r="Z2222" s="235"/>
      <c r="AA2222" s="236"/>
      <c r="AB2222" s="237"/>
      <c r="AC2222" s="237"/>
      <c r="AD2222" s="237"/>
      <c r="AE2222" s="237"/>
      <c r="AF2222" s="237"/>
    </row>
    <row r="2223" spans="24:32" x14ac:dyDescent="0.3">
      <c r="X2223" s="237"/>
      <c r="Y2223" s="60"/>
      <c r="Z2223" s="235"/>
      <c r="AA2223" s="236"/>
      <c r="AB2223" s="237"/>
      <c r="AC2223" s="237"/>
      <c r="AD2223" s="237"/>
      <c r="AE2223" s="237"/>
      <c r="AF2223" s="237"/>
    </row>
    <row r="2224" spans="24:32" x14ac:dyDescent="0.3">
      <c r="X2224" s="237"/>
      <c r="Y2224" s="60"/>
      <c r="Z2224" s="235"/>
      <c r="AA2224" s="236"/>
      <c r="AB2224" s="237"/>
      <c r="AC2224" s="237"/>
      <c r="AD2224" s="237"/>
      <c r="AE2224" s="237"/>
      <c r="AF2224" s="237"/>
    </row>
    <row r="2225" spans="24:32" x14ac:dyDescent="0.3">
      <c r="X2225" s="237"/>
      <c r="Y2225" s="60"/>
      <c r="Z2225" s="235"/>
      <c r="AA2225" s="236"/>
      <c r="AB2225" s="237"/>
      <c r="AC2225" s="237"/>
      <c r="AD2225" s="237"/>
      <c r="AE2225" s="237"/>
      <c r="AF2225" s="237"/>
    </row>
    <row r="2226" spans="24:32" x14ac:dyDescent="0.3">
      <c r="X2226" s="237"/>
      <c r="Y2226" s="60"/>
      <c r="Z2226" s="235"/>
      <c r="AA2226" s="236"/>
      <c r="AB2226" s="237"/>
      <c r="AC2226" s="237"/>
      <c r="AD2226" s="237"/>
      <c r="AE2226" s="237"/>
      <c r="AF2226" s="237"/>
    </row>
    <row r="2227" spans="24:32" x14ac:dyDescent="0.3">
      <c r="X2227" s="237"/>
      <c r="Y2227" s="60"/>
      <c r="Z2227" s="235"/>
      <c r="AA2227" s="236"/>
      <c r="AB2227" s="237"/>
      <c r="AC2227" s="237"/>
      <c r="AD2227" s="237"/>
      <c r="AE2227" s="237"/>
      <c r="AF2227" s="237"/>
    </row>
    <row r="2228" spans="24:32" x14ac:dyDescent="0.3">
      <c r="X2228" s="237"/>
      <c r="Y2228" s="60"/>
      <c r="Z2228" s="235"/>
      <c r="AA2228" s="236"/>
      <c r="AB2228" s="237"/>
      <c r="AC2228" s="237"/>
      <c r="AD2228" s="237"/>
      <c r="AE2228" s="237"/>
      <c r="AF2228" s="237"/>
    </row>
    <row r="2229" spans="24:32" x14ac:dyDescent="0.3">
      <c r="X2229" s="237"/>
      <c r="Y2229" s="60"/>
      <c r="Z2229" s="235"/>
      <c r="AA2229" s="236"/>
      <c r="AB2229" s="237"/>
      <c r="AC2229" s="237"/>
      <c r="AD2229" s="237"/>
      <c r="AE2229" s="237"/>
      <c r="AF2229" s="237"/>
    </row>
    <row r="2230" spans="24:32" x14ac:dyDescent="0.3">
      <c r="X2230" s="237"/>
      <c r="Y2230" s="60"/>
      <c r="Z2230" s="235"/>
      <c r="AA2230" s="236"/>
      <c r="AB2230" s="237"/>
      <c r="AC2230" s="237"/>
      <c r="AD2230" s="237"/>
      <c r="AE2230" s="237"/>
      <c r="AF2230" s="237"/>
    </row>
    <row r="2231" spans="24:32" x14ac:dyDescent="0.3">
      <c r="X2231" s="237"/>
      <c r="Y2231" s="60"/>
      <c r="Z2231" s="235"/>
      <c r="AA2231" s="236"/>
      <c r="AB2231" s="237"/>
      <c r="AC2231" s="237"/>
      <c r="AD2231" s="237"/>
      <c r="AE2231" s="237"/>
      <c r="AF2231" s="237"/>
    </row>
    <row r="2232" spans="24:32" x14ac:dyDescent="0.3">
      <c r="X2232" s="237"/>
      <c r="Y2232" s="60"/>
      <c r="Z2232" s="235"/>
      <c r="AA2232" s="236"/>
      <c r="AB2232" s="237"/>
      <c r="AC2232" s="237"/>
      <c r="AD2232" s="237"/>
      <c r="AE2232" s="237"/>
      <c r="AF2232" s="237"/>
    </row>
    <row r="2233" spans="24:32" x14ac:dyDescent="0.3">
      <c r="X2233" s="237"/>
      <c r="Y2233" s="60"/>
      <c r="Z2233" s="235"/>
      <c r="AA2233" s="236"/>
      <c r="AB2233" s="237"/>
      <c r="AC2233" s="237"/>
      <c r="AD2233" s="237"/>
      <c r="AE2233" s="237"/>
      <c r="AF2233" s="237"/>
    </row>
    <row r="2234" spans="24:32" x14ac:dyDescent="0.3">
      <c r="X2234" s="237"/>
      <c r="Y2234" s="60"/>
      <c r="Z2234" s="235"/>
      <c r="AA2234" s="236"/>
      <c r="AB2234" s="237"/>
      <c r="AC2234" s="237"/>
      <c r="AD2234" s="237"/>
      <c r="AE2234" s="237"/>
      <c r="AF2234" s="237"/>
    </row>
    <row r="2235" spans="24:32" x14ac:dyDescent="0.3">
      <c r="X2235" s="237"/>
      <c r="Y2235" s="60"/>
      <c r="Z2235" s="235"/>
      <c r="AA2235" s="236"/>
      <c r="AB2235" s="237"/>
      <c r="AC2235" s="237"/>
      <c r="AD2235" s="237"/>
      <c r="AE2235" s="237"/>
      <c r="AF2235" s="237"/>
    </row>
    <row r="2236" spans="24:32" x14ac:dyDescent="0.3">
      <c r="X2236" s="237"/>
      <c r="Y2236" s="60"/>
      <c r="Z2236" s="235"/>
      <c r="AA2236" s="236"/>
      <c r="AB2236" s="237"/>
      <c r="AC2236" s="237"/>
      <c r="AD2236" s="237"/>
      <c r="AE2236" s="237"/>
      <c r="AF2236" s="237"/>
    </row>
    <row r="2237" spans="24:32" x14ac:dyDescent="0.3">
      <c r="X2237" s="237"/>
      <c r="Y2237" s="60"/>
      <c r="Z2237" s="235"/>
      <c r="AA2237" s="236"/>
      <c r="AB2237" s="237"/>
      <c r="AC2237" s="237"/>
      <c r="AD2237" s="237"/>
      <c r="AE2237" s="237"/>
      <c r="AF2237" s="237"/>
    </row>
    <row r="2238" spans="24:32" x14ac:dyDescent="0.3">
      <c r="X2238" s="237"/>
      <c r="Y2238" s="60"/>
      <c r="Z2238" s="235"/>
      <c r="AA2238" s="236"/>
      <c r="AB2238" s="237"/>
      <c r="AC2238" s="237"/>
      <c r="AD2238" s="237"/>
      <c r="AE2238" s="237"/>
      <c r="AF2238" s="237"/>
    </row>
    <row r="2239" spans="24:32" x14ac:dyDescent="0.3">
      <c r="X2239" s="237"/>
      <c r="Y2239" s="60"/>
      <c r="Z2239" s="235"/>
      <c r="AA2239" s="236"/>
      <c r="AB2239" s="237"/>
      <c r="AC2239" s="237"/>
      <c r="AD2239" s="237"/>
      <c r="AE2239" s="237"/>
      <c r="AF2239" s="237"/>
    </row>
    <row r="2240" spans="24:32" x14ac:dyDescent="0.3">
      <c r="X2240" s="237"/>
      <c r="Y2240" s="60"/>
      <c r="Z2240" s="235"/>
      <c r="AA2240" s="236"/>
      <c r="AB2240" s="237"/>
      <c r="AC2240" s="237"/>
      <c r="AD2240" s="237"/>
      <c r="AE2240" s="237"/>
      <c r="AF2240" s="237"/>
    </row>
    <row r="2241" spans="24:32" x14ac:dyDescent="0.3">
      <c r="X2241" s="237"/>
      <c r="Y2241" s="60"/>
      <c r="Z2241" s="235"/>
      <c r="AA2241" s="236"/>
      <c r="AB2241" s="237"/>
      <c r="AC2241" s="237"/>
      <c r="AD2241" s="237"/>
      <c r="AE2241" s="237"/>
      <c r="AF2241" s="237"/>
    </row>
    <row r="2242" spans="24:32" x14ac:dyDescent="0.3">
      <c r="X2242" s="237"/>
      <c r="Y2242" s="60"/>
      <c r="Z2242" s="235"/>
      <c r="AA2242" s="236"/>
      <c r="AB2242" s="237"/>
      <c r="AC2242" s="237"/>
      <c r="AD2242" s="237"/>
      <c r="AE2242" s="237"/>
      <c r="AF2242" s="237"/>
    </row>
    <row r="2243" spans="24:32" x14ac:dyDescent="0.3">
      <c r="X2243" s="237"/>
      <c r="Y2243" s="60"/>
      <c r="Z2243" s="235"/>
      <c r="AA2243" s="236"/>
      <c r="AB2243" s="237"/>
      <c r="AC2243" s="237"/>
      <c r="AD2243" s="237"/>
      <c r="AE2243" s="237"/>
      <c r="AF2243" s="237"/>
    </row>
    <row r="2244" spans="24:32" x14ac:dyDescent="0.3">
      <c r="X2244" s="237"/>
      <c r="Y2244" s="60"/>
      <c r="Z2244" s="235"/>
      <c r="AA2244" s="236"/>
      <c r="AB2244" s="237"/>
      <c r="AC2244" s="237"/>
      <c r="AD2244" s="237"/>
      <c r="AE2244" s="237"/>
      <c r="AF2244" s="237"/>
    </row>
    <row r="2245" spans="24:32" x14ac:dyDescent="0.3">
      <c r="X2245" s="237"/>
      <c r="Y2245" s="60"/>
      <c r="Z2245" s="235"/>
      <c r="AA2245" s="236"/>
      <c r="AB2245" s="237"/>
      <c r="AC2245" s="237"/>
      <c r="AD2245" s="237"/>
      <c r="AE2245" s="237"/>
      <c r="AF2245" s="237"/>
    </row>
    <row r="2246" spans="24:32" x14ac:dyDescent="0.3">
      <c r="X2246" s="237"/>
      <c r="Y2246" s="60"/>
      <c r="Z2246" s="235"/>
      <c r="AA2246" s="236"/>
      <c r="AB2246" s="237"/>
      <c r="AC2246" s="237"/>
      <c r="AD2246" s="237"/>
      <c r="AE2246" s="237"/>
      <c r="AF2246" s="237"/>
    </row>
    <row r="2247" spans="24:32" x14ac:dyDescent="0.3">
      <c r="X2247" s="237"/>
      <c r="Y2247" s="60"/>
      <c r="Z2247" s="235"/>
      <c r="AA2247" s="236"/>
      <c r="AB2247" s="237"/>
      <c r="AC2247" s="237"/>
      <c r="AD2247" s="237"/>
      <c r="AE2247" s="237"/>
      <c r="AF2247" s="237"/>
    </row>
    <row r="2248" spans="24:32" x14ac:dyDescent="0.3">
      <c r="X2248" s="237"/>
      <c r="Y2248" s="60"/>
      <c r="Z2248" s="235"/>
      <c r="AA2248" s="236"/>
      <c r="AB2248" s="237"/>
      <c r="AC2248" s="237"/>
      <c r="AD2248" s="237"/>
      <c r="AE2248" s="237"/>
      <c r="AF2248" s="237"/>
    </row>
    <row r="2249" spans="24:32" x14ac:dyDescent="0.3">
      <c r="X2249" s="237"/>
      <c r="Y2249" s="60"/>
      <c r="Z2249" s="235"/>
      <c r="AA2249" s="236"/>
      <c r="AB2249" s="237"/>
      <c r="AC2249" s="237"/>
      <c r="AD2249" s="237"/>
      <c r="AE2249" s="237"/>
      <c r="AF2249" s="237"/>
    </row>
    <row r="2250" spans="24:32" x14ac:dyDescent="0.3">
      <c r="X2250" s="237"/>
      <c r="Y2250" s="60"/>
      <c r="Z2250" s="235"/>
      <c r="AA2250" s="236"/>
      <c r="AB2250" s="237"/>
      <c r="AC2250" s="237"/>
      <c r="AD2250" s="237"/>
      <c r="AE2250" s="237"/>
      <c r="AF2250" s="237"/>
    </row>
    <row r="2251" spans="24:32" x14ac:dyDescent="0.3">
      <c r="X2251" s="237"/>
      <c r="Y2251" s="60"/>
      <c r="Z2251" s="235"/>
      <c r="AA2251" s="236"/>
      <c r="AB2251" s="237"/>
      <c r="AC2251" s="237"/>
      <c r="AD2251" s="237"/>
      <c r="AE2251" s="237"/>
      <c r="AF2251" s="237"/>
    </row>
    <row r="2252" spans="24:32" x14ac:dyDescent="0.3">
      <c r="X2252" s="237"/>
      <c r="Y2252" s="60"/>
      <c r="Z2252" s="235"/>
      <c r="AA2252" s="236"/>
      <c r="AB2252" s="237"/>
      <c r="AC2252" s="237"/>
      <c r="AD2252" s="237"/>
      <c r="AE2252" s="237"/>
      <c r="AF2252" s="237"/>
    </row>
    <row r="2253" spans="24:32" x14ac:dyDescent="0.3">
      <c r="X2253" s="237"/>
      <c r="Y2253" s="60"/>
      <c r="Z2253" s="235"/>
      <c r="AA2253" s="236"/>
      <c r="AB2253" s="237"/>
      <c r="AC2253" s="237"/>
      <c r="AD2253" s="237"/>
      <c r="AE2253" s="237"/>
      <c r="AF2253" s="237"/>
    </row>
    <row r="2254" spans="24:32" x14ac:dyDescent="0.3">
      <c r="X2254" s="237"/>
      <c r="Y2254" s="60"/>
      <c r="Z2254" s="235"/>
      <c r="AA2254" s="236"/>
      <c r="AB2254" s="237"/>
      <c r="AC2254" s="237"/>
      <c r="AD2254" s="237"/>
      <c r="AE2254" s="237"/>
      <c r="AF2254" s="237"/>
    </row>
    <row r="2255" spans="24:32" x14ac:dyDescent="0.3">
      <c r="X2255" s="237"/>
      <c r="Y2255" s="60"/>
      <c r="Z2255" s="235"/>
      <c r="AA2255" s="236"/>
      <c r="AB2255" s="237"/>
      <c r="AC2255" s="237"/>
      <c r="AD2255" s="237"/>
      <c r="AE2255" s="237"/>
      <c r="AF2255" s="237"/>
    </row>
    <row r="2256" spans="24:32" x14ac:dyDescent="0.3">
      <c r="X2256" s="237"/>
      <c r="Y2256" s="60"/>
      <c r="Z2256" s="235"/>
      <c r="AA2256" s="236"/>
      <c r="AB2256" s="237"/>
      <c r="AC2256" s="237"/>
      <c r="AD2256" s="237"/>
      <c r="AE2256" s="237"/>
      <c r="AF2256" s="237"/>
    </row>
    <row r="2257" spans="24:32" x14ac:dyDescent="0.3">
      <c r="X2257" s="237"/>
      <c r="Y2257" s="60"/>
      <c r="Z2257" s="235"/>
      <c r="AA2257" s="236"/>
      <c r="AB2257" s="237"/>
      <c r="AC2257" s="237"/>
      <c r="AD2257" s="237"/>
      <c r="AE2257" s="237"/>
      <c r="AF2257" s="237"/>
    </row>
    <row r="2258" spans="24:32" x14ac:dyDescent="0.3">
      <c r="X2258" s="237"/>
      <c r="Y2258" s="60"/>
      <c r="Z2258" s="235"/>
      <c r="AA2258" s="236"/>
      <c r="AB2258" s="237"/>
      <c r="AC2258" s="237"/>
      <c r="AD2258" s="237"/>
      <c r="AE2258" s="237"/>
      <c r="AF2258" s="237"/>
    </row>
    <row r="2259" spans="24:32" x14ac:dyDescent="0.3">
      <c r="X2259" s="237"/>
      <c r="Y2259" s="60"/>
      <c r="Z2259" s="235"/>
      <c r="AA2259" s="236"/>
      <c r="AB2259" s="237"/>
      <c r="AC2259" s="237"/>
      <c r="AD2259" s="237"/>
      <c r="AE2259" s="237"/>
      <c r="AF2259" s="237"/>
    </row>
    <row r="2260" spans="24:32" x14ac:dyDescent="0.3">
      <c r="X2260" s="237"/>
      <c r="Y2260" s="60"/>
      <c r="Z2260" s="235"/>
      <c r="AA2260" s="236"/>
      <c r="AB2260" s="237"/>
      <c r="AC2260" s="237"/>
      <c r="AD2260" s="237"/>
      <c r="AE2260" s="237"/>
      <c r="AF2260" s="237"/>
    </row>
    <row r="2261" spans="24:32" x14ac:dyDescent="0.3">
      <c r="X2261" s="237"/>
      <c r="Y2261" s="60"/>
      <c r="Z2261" s="235"/>
      <c r="AA2261" s="236"/>
      <c r="AB2261" s="237"/>
      <c r="AC2261" s="237"/>
      <c r="AD2261" s="237"/>
      <c r="AE2261" s="237"/>
      <c r="AF2261" s="237"/>
    </row>
    <row r="2262" spans="24:32" x14ac:dyDescent="0.3">
      <c r="X2262" s="237"/>
      <c r="Y2262" s="60"/>
      <c r="Z2262" s="235"/>
      <c r="AA2262" s="236"/>
      <c r="AB2262" s="237"/>
      <c r="AC2262" s="237"/>
      <c r="AD2262" s="237"/>
      <c r="AE2262" s="237"/>
      <c r="AF2262" s="237"/>
    </row>
    <row r="2263" spans="24:32" x14ac:dyDescent="0.3">
      <c r="X2263" s="237"/>
      <c r="Y2263" s="60"/>
      <c r="Z2263" s="235"/>
      <c r="AA2263" s="236"/>
      <c r="AB2263" s="237"/>
      <c r="AC2263" s="237"/>
      <c r="AD2263" s="237"/>
      <c r="AE2263" s="237"/>
      <c r="AF2263" s="237"/>
    </row>
    <row r="2264" spans="24:32" x14ac:dyDescent="0.3">
      <c r="X2264" s="237"/>
      <c r="Y2264" s="60"/>
      <c r="Z2264" s="235"/>
      <c r="AA2264" s="236"/>
      <c r="AB2264" s="237"/>
      <c r="AC2264" s="237"/>
      <c r="AD2264" s="237"/>
      <c r="AE2264" s="237"/>
      <c r="AF2264" s="237"/>
    </row>
    <row r="2265" spans="24:32" x14ac:dyDescent="0.3">
      <c r="X2265" s="237"/>
      <c r="Y2265" s="60"/>
      <c r="Z2265" s="235"/>
      <c r="AA2265" s="236"/>
      <c r="AB2265" s="237"/>
      <c r="AC2265" s="237"/>
      <c r="AD2265" s="237"/>
      <c r="AE2265" s="237"/>
      <c r="AF2265" s="237"/>
    </row>
    <row r="2266" spans="24:32" x14ac:dyDescent="0.3">
      <c r="X2266" s="237"/>
      <c r="Y2266" s="60"/>
      <c r="Z2266" s="235"/>
      <c r="AA2266" s="236"/>
      <c r="AB2266" s="237"/>
      <c r="AC2266" s="237"/>
      <c r="AD2266" s="237"/>
      <c r="AE2266" s="237"/>
      <c r="AF2266" s="237"/>
    </row>
    <row r="2267" spans="24:32" x14ac:dyDescent="0.3">
      <c r="X2267" s="237"/>
      <c r="Y2267" s="60"/>
      <c r="Z2267" s="235"/>
      <c r="AA2267" s="236"/>
      <c r="AB2267" s="237"/>
      <c r="AC2267" s="237"/>
      <c r="AD2267" s="237"/>
      <c r="AE2267" s="237"/>
      <c r="AF2267" s="237"/>
    </row>
    <row r="2268" spans="24:32" x14ac:dyDescent="0.3">
      <c r="X2268" s="237"/>
      <c r="Y2268" s="60"/>
      <c r="Z2268" s="235"/>
      <c r="AA2268" s="236"/>
      <c r="AB2268" s="237"/>
      <c r="AC2268" s="237"/>
      <c r="AD2268" s="237"/>
      <c r="AE2268" s="237"/>
      <c r="AF2268" s="237"/>
    </row>
    <row r="2269" spans="24:32" x14ac:dyDescent="0.3">
      <c r="X2269" s="237"/>
      <c r="Y2269" s="60"/>
      <c r="Z2269" s="235"/>
      <c r="AA2269" s="236"/>
      <c r="AB2269" s="237"/>
      <c r="AC2269" s="237"/>
      <c r="AD2269" s="237"/>
      <c r="AE2269" s="237"/>
      <c r="AF2269" s="237"/>
    </row>
    <row r="2270" spans="24:32" x14ac:dyDescent="0.3">
      <c r="X2270" s="237"/>
      <c r="Y2270" s="60"/>
      <c r="Z2270" s="235"/>
      <c r="AA2270" s="236"/>
      <c r="AB2270" s="237"/>
      <c r="AC2270" s="237"/>
      <c r="AD2270" s="237"/>
      <c r="AE2270" s="237"/>
      <c r="AF2270" s="237"/>
    </row>
    <row r="2271" spans="24:32" x14ac:dyDescent="0.3">
      <c r="X2271" s="237"/>
      <c r="Y2271" s="60"/>
      <c r="Z2271" s="235"/>
      <c r="AA2271" s="236"/>
      <c r="AB2271" s="237"/>
      <c r="AC2271" s="237"/>
      <c r="AD2271" s="237"/>
      <c r="AE2271" s="237"/>
      <c r="AF2271" s="237"/>
    </row>
    <row r="2272" spans="24:32" x14ac:dyDescent="0.3">
      <c r="X2272" s="237"/>
      <c r="Y2272" s="60"/>
      <c r="Z2272" s="235"/>
      <c r="AA2272" s="236"/>
      <c r="AB2272" s="237"/>
      <c r="AC2272" s="237"/>
      <c r="AD2272" s="237"/>
      <c r="AE2272" s="237"/>
      <c r="AF2272" s="237"/>
    </row>
    <row r="2273" spans="24:32" x14ac:dyDescent="0.3">
      <c r="X2273" s="237"/>
      <c r="Y2273" s="60"/>
      <c r="Z2273" s="235"/>
      <c r="AA2273" s="236"/>
      <c r="AB2273" s="237"/>
      <c r="AC2273" s="237"/>
      <c r="AD2273" s="237"/>
      <c r="AE2273" s="237"/>
      <c r="AF2273" s="237"/>
    </row>
    <row r="2274" spans="24:32" x14ac:dyDescent="0.3">
      <c r="X2274" s="237"/>
      <c r="Y2274" s="60"/>
      <c r="Z2274" s="235"/>
      <c r="AA2274" s="236"/>
      <c r="AB2274" s="237"/>
      <c r="AC2274" s="237"/>
      <c r="AD2274" s="237"/>
      <c r="AE2274" s="237"/>
      <c r="AF2274" s="237"/>
    </row>
    <row r="2275" spans="24:32" x14ac:dyDescent="0.3">
      <c r="X2275" s="237"/>
      <c r="Y2275" s="60"/>
      <c r="Z2275" s="235"/>
      <c r="AA2275" s="236"/>
      <c r="AB2275" s="237"/>
      <c r="AC2275" s="237"/>
      <c r="AD2275" s="237"/>
      <c r="AE2275" s="237"/>
      <c r="AF2275" s="237"/>
    </row>
    <row r="2276" spans="24:32" x14ac:dyDescent="0.3">
      <c r="X2276" s="237"/>
      <c r="Y2276" s="60"/>
      <c r="Z2276" s="235"/>
      <c r="AA2276" s="236"/>
      <c r="AB2276" s="237"/>
      <c r="AC2276" s="237"/>
      <c r="AD2276" s="237"/>
      <c r="AE2276" s="237"/>
      <c r="AF2276" s="237"/>
    </row>
    <row r="2277" spans="24:32" x14ac:dyDescent="0.3">
      <c r="X2277" s="237"/>
      <c r="Y2277" s="60"/>
      <c r="Z2277" s="235"/>
      <c r="AA2277" s="236"/>
      <c r="AB2277" s="237"/>
      <c r="AC2277" s="237"/>
      <c r="AD2277" s="237"/>
      <c r="AE2277" s="237"/>
      <c r="AF2277" s="237"/>
    </row>
    <row r="2278" spans="24:32" x14ac:dyDescent="0.3">
      <c r="X2278" s="237"/>
      <c r="Y2278" s="60"/>
      <c r="Z2278" s="235"/>
      <c r="AA2278" s="236"/>
      <c r="AB2278" s="237"/>
      <c r="AC2278" s="237"/>
      <c r="AD2278" s="237"/>
      <c r="AE2278" s="237"/>
      <c r="AF2278" s="237"/>
    </row>
    <row r="2279" spans="24:32" x14ac:dyDescent="0.3">
      <c r="X2279" s="237"/>
      <c r="Y2279" s="60"/>
      <c r="Z2279" s="235"/>
      <c r="AA2279" s="236"/>
      <c r="AB2279" s="237"/>
      <c r="AC2279" s="237"/>
      <c r="AD2279" s="237"/>
      <c r="AE2279" s="237"/>
      <c r="AF2279" s="237"/>
    </row>
    <row r="2280" spans="24:32" x14ac:dyDescent="0.3">
      <c r="X2280" s="237"/>
      <c r="Y2280" s="60"/>
      <c r="Z2280" s="235"/>
      <c r="AA2280" s="236"/>
      <c r="AB2280" s="237"/>
      <c r="AC2280" s="237"/>
      <c r="AD2280" s="237"/>
      <c r="AE2280" s="237"/>
      <c r="AF2280" s="237"/>
    </row>
    <row r="2281" spans="24:32" x14ac:dyDescent="0.3">
      <c r="X2281" s="237"/>
      <c r="Y2281" s="60"/>
      <c r="Z2281" s="235"/>
      <c r="AA2281" s="236"/>
      <c r="AB2281" s="237"/>
      <c r="AC2281" s="237"/>
      <c r="AD2281" s="237"/>
      <c r="AE2281" s="237"/>
      <c r="AF2281" s="237"/>
    </row>
    <row r="2282" spans="24:32" x14ac:dyDescent="0.3">
      <c r="X2282" s="237"/>
      <c r="Y2282" s="60"/>
      <c r="Z2282" s="235"/>
      <c r="AA2282" s="236"/>
      <c r="AB2282" s="237"/>
      <c r="AC2282" s="237"/>
      <c r="AD2282" s="237"/>
      <c r="AE2282" s="237"/>
      <c r="AF2282" s="237"/>
    </row>
    <row r="2283" spans="24:32" x14ac:dyDescent="0.3">
      <c r="X2283" s="237"/>
      <c r="Y2283" s="60"/>
      <c r="Z2283" s="235"/>
      <c r="AA2283" s="236"/>
      <c r="AB2283" s="237"/>
      <c r="AC2283" s="237"/>
      <c r="AD2283" s="237"/>
      <c r="AE2283" s="237"/>
      <c r="AF2283" s="237"/>
    </row>
    <row r="2284" spans="24:32" x14ac:dyDescent="0.3">
      <c r="X2284" s="237"/>
      <c r="Y2284" s="60"/>
      <c r="Z2284" s="235"/>
      <c r="AA2284" s="236"/>
      <c r="AB2284" s="237"/>
      <c r="AC2284" s="237"/>
      <c r="AD2284" s="237"/>
      <c r="AE2284" s="237"/>
      <c r="AF2284" s="237"/>
    </row>
    <row r="2285" spans="24:32" x14ac:dyDescent="0.3">
      <c r="X2285" s="237"/>
      <c r="Y2285" s="60"/>
      <c r="Z2285" s="235"/>
      <c r="AA2285" s="236"/>
      <c r="AB2285" s="237"/>
      <c r="AC2285" s="237"/>
      <c r="AD2285" s="237"/>
      <c r="AE2285" s="237"/>
      <c r="AF2285" s="237"/>
    </row>
    <row r="2286" spans="24:32" x14ac:dyDescent="0.3">
      <c r="X2286" s="237"/>
      <c r="Y2286" s="60"/>
      <c r="Z2286" s="235"/>
      <c r="AA2286" s="236"/>
      <c r="AB2286" s="237"/>
      <c r="AC2286" s="237"/>
      <c r="AD2286" s="237"/>
      <c r="AE2286" s="237"/>
      <c r="AF2286" s="237"/>
    </row>
    <row r="2287" spans="24:32" x14ac:dyDescent="0.3">
      <c r="X2287" s="237"/>
      <c r="Y2287" s="60"/>
      <c r="Z2287" s="235"/>
      <c r="AA2287" s="236"/>
      <c r="AB2287" s="237"/>
      <c r="AC2287" s="237"/>
      <c r="AD2287" s="237"/>
      <c r="AE2287" s="237"/>
      <c r="AF2287" s="237"/>
    </row>
    <row r="2288" spans="24:32" x14ac:dyDescent="0.3">
      <c r="X2288" s="237"/>
      <c r="Y2288" s="60"/>
      <c r="Z2288" s="235"/>
      <c r="AA2288" s="236"/>
      <c r="AB2288" s="237"/>
      <c r="AC2288" s="237"/>
      <c r="AD2288" s="237"/>
      <c r="AE2288" s="237"/>
      <c r="AF2288" s="237"/>
    </row>
    <row r="2289" spans="24:32" x14ac:dyDescent="0.3">
      <c r="X2289" s="237"/>
      <c r="Y2289" s="60"/>
      <c r="Z2289" s="235"/>
      <c r="AA2289" s="236"/>
      <c r="AB2289" s="237"/>
      <c r="AC2289" s="237"/>
      <c r="AD2289" s="237"/>
      <c r="AE2289" s="237"/>
      <c r="AF2289" s="237"/>
    </row>
    <row r="2290" spans="24:32" x14ac:dyDescent="0.3">
      <c r="X2290" s="237"/>
      <c r="Y2290" s="60"/>
      <c r="Z2290" s="235"/>
      <c r="AA2290" s="236"/>
      <c r="AB2290" s="237"/>
      <c r="AC2290" s="237"/>
      <c r="AD2290" s="237"/>
      <c r="AE2290" s="237"/>
      <c r="AF2290" s="237"/>
    </row>
    <row r="2291" spans="24:32" x14ac:dyDescent="0.3">
      <c r="X2291" s="237"/>
      <c r="Y2291" s="60"/>
      <c r="Z2291" s="235"/>
      <c r="AA2291" s="236"/>
      <c r="AB2291" s="237"/>
      <c r="AC2291" s="237"/>
      <c r="AD2291" s="237"/>
      <c r="AE2291" s="237"/>
      <c r="AF2291" s="237"/>
    </row>
    <row r="2292" spans="24:32" x14ac:dyDescent="0.3">
      <c r="X2292" s="237"/>
      <c r="Y2292" s="60"/>
      <c r="Z2292" s="235"/>
      <c r="AA2292" s="236"/>
      <c r="AB2292" s="237"/>
      <c r="AC2292" s="237"/>
      <c r="AD2292" s="237"/>
      <c r="AE2292" s="237"/>
      <c r="AF2292" s="237"/>
    </row>
    <row r="2293" spans="24:32" x14ac:dyDescent="0.3">
      <c r="X2293" s="237"/>
      <c r="Y2293" s="60"/>
      <c r="Z2293" s="235"/>
      <c r="AA2293" s="236"/>
      <c r="AB2293" s="237"/>
      <c r="AC2293" s="237"/>
      <c r="AD2293" s="237"/>
      <c r="AE2293" s="237"/>
      <c r="AF2293" s="237"/>
    </row>
    <row r="2294" spans="24:32" x14ac:dyDescent="0.3">
      <c r="X2294" s="237"/>
      <c r="Y2294" s="60"/>
      <c r="Z2294" s="235"/>
      <c r="AA2294" s="236"/>
      <c r="AB2294" s="237"/>
      <c r="AC2294" s="237"/>
      <c r="AD2294" s="237"/>
      <c r="AE2294" s="237"/>
      <c r="AF2294" s="237"/>
    </row>
    <row r="2295" spans="24:32" x14ac:dyDescent="0.3">
      <c r="X2295" s="237"/>
      <c r="Y2295" s="60"/>
      <c r="Z2295" s="235"/>
      <c r="AA2295" s="236"/>
      <c r="AB2295" s="237"/>
      <c r="AC2295" s="237"/>
      <c r="AD2295" s="237"/>
      <c r="AE2295" s="237"/>
      <c r="AF2295" s="237"/>
    </row>
    <row r="2296" spans="24:32" x14ac:dyDescent="0.3">
      <c r="X2296" s="237"/>
      <c r="Y2296" s="60"/>
      <c r="Z2296" s="235"/>
      <c r="AA2296" s="236"/>
      <c r="AB2296" s="237"/>
      <c r="AC2296" s="237"/>
      <c r="AD2296" s="237"/>
      <c r="AE2296" s="237"/>
      <c r="AF2296" s="237"/>
    </row>
    <row r="2297" spans="24:32" x14ac:dyDescent="0.3">
      <c r="X2297" s="237"/>
      <c r="Y2297" s="60"/>
      <c r="Z2297" s="235"/>
      <c r="AA2297" s="236"/>
      <c r="AB2297" s="237"/>
      <c r="AC2297" s="237"/>
      <c r="AD2297" s="237"/>
      <c r="AE2297" s="237"/>
      <c r="AF2297" s="237"/>
    </row>
    <row r="2298" spans="24:32" x14ac:dyDescent="0.3">
      <c r="X2298" s="237"/>
      <c r="Y2298" s="60"/>
      <c r="Z2298" s="235"/>
      <c r="AA2298" s="236"/>
      <c r="AB2298" s="237"/>
      <c r="AC2298" s="237"/>
      <c r="AD2298" s="237"/>
      <c r="AE2298" s="237"/>
      <c r="AF2298" s="237"/>
    </row>
    <row r="2299" spans="24:32" x14ac:dyDescent="0.3">
      <c r="X2299" s="237"/>
      <c r="Y2299" s="60"/>
      <c r="Z2299" s="235"/>
      <c r="AA2299" s="236"/>
      <c r="AB2299" s="237"/>
      <c r="AC2299" s="237"/>
      <c r="AD2299" s="237"/>
      <c r="AE2299" s="237"/>
      <c r="AF2299" s="237"/>
    </row>
    <row r="2300" spans="24:32" x14ac:dyDescent="0.3">
      <c r="X2300" s="237"/>
      <c r="Y2300" s="60"/>
      <c r="Z2300" s="235"/>
      <c r="AA2300" s="236"/>
      <c r="AB2300" s="237"/>
      <c r="AC2300" s="237"/>
      <c r="AD2300" s="237"/>
      <c r="AE2300" s="237"/>
      <c r="AF2300" s="237"/>
    </row>
    <row r="2301" spans="24:32" x14ac:dyDescent="0.3">
      <c r="X2301" s="237"/>
      <c r="Y2301" s="60"/>
      <c r="Z2301" s="235"/>
      <c r="AA2301" s="236"/>
      <c r="AB2301" s="237"/>
      <c r="AC2301" s="237"/>
      <c r="AD2301" s="237"/>
      <c r="AE2301" s="237"/>
      <c r="AF2301" s="237"/>
    </row>
    <row r="2302" spans="24:32" x14ac:dyDescent="0.3">
      <c r="X2302" s="237"/>
      <c r="Y2302" s="60"/>
      <c r="Z2302" s="235"/>
      <c r="AA2302" s="236"/>
      <c r="AB2302" s="237"/>
      <c r="AC2302" s="237"/>
      <c r="AD2302" s="237"/>
      <c r="AE2302" s="237"/>
      <c r="AF2302" s="237"/>
    </row>
    <row r="2303" spans="24:32" x14ac:dyDescent="0.3">
      <c r="X2303" s="237"/>
      <c r="Y2303" s="60"/>
      <c r="Z2303" s="235"/>
      <c r="AA2303" s="236"/>
      <c r="AB2303" s="237"/>
      <c r="AC2303" s="237"/>
      <c r="AD2303" s="237"/>
      <c r="AE2303" s="237"/>
      <c r="AF2303" s="237"/>
    </row>
    <row r="2304" spans="24:32" x14ac:dyDescent="0.3">
      <c r="X2304" s="237"/>
      <c r="Y2304" s="60"/>
      <c r="Z2304" s="235"/>
      <c r="AA2304" s="236"/>
      <c r="AB2304" s="237"/>
      <c r="AC2304" s="237"/>
      <c r="AD2304" s="237"/>
      <c r="AE2304" s="237"/>
      <c r="AF2304" s="237"/>
    </row>
    <row r="2305" spans="24:32" x14ac:dyDescent="0.3">
      <c r="X2305" s="237"/>
      <c r="Y2305" s="60"/>
      <c r="Z2305" s="235"/>
      <c r="AA2305" s="236"/>
      <c r="AB2305" s="237"/>
      <c r="AC2305" s="237"/>
      <c r="AD2305" s="237"/>
      <c r="AE2305" s="237"/>
      <c r="AF2305" s="237"/>
    </row>
    <row r="2306" spans="24:32" x14ac:dyDescent="0.3">
      <c r="X2306" s="237"/>
      <c r="Y2306" s="60"/>
      <c r="Z2306" s="235"/>
      <c r="AA2306" s="236"/>
      <c r="AB2306" s="237"/>
      <c r="AC2306" s="237"/>
      <c r="AD2306" s="237"/>
      <c r="AE2306" s="237"/>
      <c r="AF2306" s="237"/>
    </row>
    <row r="2307" spans="24:32" x14ac:dyDescent="0.3">
      <c r="X2307" s="237"/>
      <c r="Y2307" s="60"/>
      <c r="Z2307" s="235"/>
      <c r="AA2307" s="236"/>
      <c r="AB2307" s="237"/>
      <c r="AC2307" s="237"/>
      <c r="AD2307" s="237"/>
      <c r="AE2307" s="237"/>
      <c r="AF2307" s="237"/>
    </row>
    <row r="2308" spans="24:32" x14ac:dyDescent="0.3">
      <c r="X2308" s="237"/>
      <c r="Y2308" s="60"/>
      <c r="Z2308" s="235"/>
      <c r="AA2308" s="236"/>
      <c r="AB2308" s="237"/>
      <c r="AC2308" s="237"/>
      <c r="AD2308" s="237"/>
      <c r="AE2308" s="237"/>
      <c r="AF2308" s="237"/>
    </row>
    <row r="2309" spans="24:32" x14ac:dyDescent="0.3">
      <c r="X2309" s="237"/>
      <c r="Y2309" s="60"/>
      <c r="Z2309" s="235"/>
      <c r="AA2309" s="236"/>
      <c r="AB2309" s="237"/>
      <c r="AC2309" s="237"/>
      <c r="AD2309" s="237"/>
      <c r="AE2309" s="237"/>
      <c r="AF2309" s="237"/>
    </row>
    <row r="2310" spans="24:32" x14ac:dyDescent="0.3">
      <c r="X2310" s="237"/>
      <c r="Y2310" s="60"/>
      <c r="Z2310" s="235"/>
      <c r="AA2310" s="236"/>
      <c r="AB2310" s="237"/>
      <c r="AC2310" s="237"/>
      <c r="AD2310" s="237"/>
      <c r="AE2310" s="237"/>
      <c r="AF2310" s="23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5"/>
  <sheetViews>
    <sheetView topLeftCell="A7" workbookViewId="0">
      <selection activeCell="H34" sqref="H34"/>
    </sheetView>
  </sheetViews>
  <sheetFormatPr defaultRowHeight="15.6" x14ac:dyDescent="0.3"/>
  <cols>
    <col min="1" max="1" width="8.88671875" style="1"/>
    <col min="2" max="2" width="16.44140625" style="1" bestFit="1" customWidth="1"/>
    <col min="3" max="3" width="14.5546875" style="1" bestFit="1" customWidth="1"/>
    <col min="4" max="4" width="5.88671875" style="1" bestFit="1" customWidth="1"/>
    <col min="5" max="5" width="17.44140625" style="1" customWidth="1"/>
    <col min="6" max="6" width="5.21875" style="1" bestFit="1" customWidth="1"/>
    <col min="7" max="7" width="4.33203125" style="1" bestFit="1" customWidth="1"/>
    <col min="8" max="8" width="18.21875" style="1" bestFit="1" customWidth="1"/>
    <col min="9" max="14" width="18.44140625" style="1" customWidth="1"/>
    <col min="15" max="257" width="8.88671875" style="1"/>
    <col min="258" max="258" width="15.44140625" style="1" bestFit="1" customWidth="1"/>
    <col min="259" max="259" width="14.5546875" style="1" bestFit="1" customWidth="1"/>
    <col min="260" max="260" width="5.88671875" style="1" bestFit="1" customWidth="1"/>
    <col min="261" max="261" width="17.44140625" style="1" customWidth="1"/>
    <col min="262" max="262" width="5.21875" style="1" bestFit="1" customWidth="1"/>
    <col min="263" max="263" width="4.33203125" style="1" bestFit="1" customWidth="1"/>
    <col min="264" max="264" width="18.21875" style="1" bestFit="1" customWidth="1"/>
    <col min="265" max="270" width="18.44140625" style="1" customWidth="1"/>
    <col min="271" max="513" width="8.88671875" style="1"/>
    <col min="514" max="514" width="15.44140625" style="1" bestFit="1" customWidth="1"/>
    <col min="515" max="515" width="14.5546875" style="1" bestFit="1" customWidth="1"/>
    <col min="516" max="516" width="5.88671875" style="1" bestFit="1" customWidth="1"/>
    <col min="517" max="517" width="17.44140625" style="1" customWidth="1"/>
    <col min="518" max="518" width="5.21875" style="1" bestFit="1" customWidth="1"/>
    <col min="519" max="519" width="4.33203125" style="1" bestFit="1" customWidth="1"/>
    <col min="520" max="520" width="18.21875" style="1" bestFit="1" customWidth="1"/>
    <col min="521" max="526" width="18.44140625" style="1" customWidth="1"/>
    <col min="527" max="769" width="8.88671875" style="1"/>
    <col min="770" max="770" width="15.44140625" style="1" bestFit="1" customWidth="1"/>
    <col min="771" max="771" width="14.5546875" style="1" bestFit="1" customWidth="1"/>
    <col min="772" max="772" width="5.88671875" style="1" bestFit="1" customWidth="1"/>
    <col min="773" max="773" width="17.44140625" style="1" customWidth="1"/>
    <col min="774" max="774" width="5.21875" style="1" bestFit="1" customWidth="1"/>
    <col min="775" max="775" width="4.33203125" style="1" bestFit="1" customWidth="1"/>
    <col min="776" max="776" width="18.21875" style="1" bestFit="1" customWidth="1"/>
    <col min="777" max="782" width="18.44140625" style="1" customWidth="1"/>
    <col min="783" max="1025" width="8.88671875" style="1"/>
    <col min="1026" max="1026" width="15.44140625" style="1" bestFit="1" customWidth="1"/>
    <col min="1027" max="1027" width="14.5546875" style="1" bestFit="1" customWidth="1"/>
    <col min="1028" max="1028" width="5.88671875" style="1" bestFit="1" customWidth="1"/>
    <col min="1029" max="1029" width="17.44140625" style="1" customWidth="1"/>
    <col min="1030" max="1030" width="5.21875" style="1" bestFit="1" customWidth="1"/>
    <col min="1031" max="1031" width="4.33203125" style="1" bestFit="1" customWidth="1"/>
    <col min="1032" max="1032" width="18.21875" style="1" bestFit="1" customWidth="1"/>
    <col min="1033" max="1038" width="18.44140625" style="1" customWidth="1"/>
    <col min="1039" max="1281" width="8.88671875" style="1"/>
    <col min="1282" max="1282" width="15.44140625" style="1" bestFit="1" customWidth="1"/>
    <col min="1283" max="1283" width="14.5546875" style="1" bestFit="1" customWidth="1"/>
    <col min="1284" max="1284" width="5.88671875" style="1" bestFit="1" customWidth="1"/>
    <col min="1285" max="1285" width="17.44140625" style="1" customWidth="1"/>
    <col min="1286" max="1286" width="5.21875" style="1" bestFit="1" customWidth="1"/>
    <col min="1287" max="1287" width="4.33203125" style="1" bestFit="1" customWidth="1"/>
    <col min="1288" max="1288" width="18.21875" style="1" bestFit="1" customWidth="1"/>
    <col min="1289" max="1294" width="18.44140625" style="1" customWidth="1"/>
    <col min="1295" max="1537" width="8.88671875" style="1"/>
    <col min="1538" max="1538" width="15.44140625" style="1" bestFit="1" customWidth="1"/>
    <col min="1539" max="1539" width="14.5546875" style="1" bestFit="1" customWidth="1"/>
    <col min="1540" max="1540" width="5.88671875" style="1" bestFit="1" customWidth="1"/>
    <col min="1541" max="1541" width="17.44140625" style="1" customWidth="1"/>
    <col min="1542" max="1542" width="5.21875" style="1" bestFit="1" customWidth="1"/>
    <col min="1543" max="1543" width="4.33203125" style="1" bestFit="1" customWidth="1"/>
    <col min="1544" max="1544" width="18.21875" style="1" bestFit="1" customWidth="1"/>
    <col min="1545" max="1550" width="18.44140625" style="1" customWidth="1"/>
    <col min="1551" max="1793" width="8.88671875" style="1"/>
    <col min="1794" max="1794" width="15.44140625" style="1" bestFit="1" customWidth="1"/>
    <col min="1795" max="1795" width="14.5546875" style="1" bestFit="1" customWidth="1"/>
    <col min="1796" max="1796" width="5.88671875" style="1" bestFit="1" customWidth="1"/>
    <col min="1797" max="1797" width="17.44140625" style="1" customWidth="1"/>
    <col min="1798" max="1798" width="5.21875" style="1" bestFit="1" customWidth="1"/>
    <col min="1799" max="1799" width="4.33203125" style="1" bestFit="1" customWidth="1"/>
    <col min="1800" max="1800" width="18.21875" style="1" bestFit="1" customWidth="1"/>
    <col min="1801" max="1806" width="18.44140625" style="1" customWidth="1"/>
    <col min="1807" max="2049" width="8.88671875" style="1"/>
    <col min="2050" max="2050" width="15.44140625" style="1" bestFit="1" customWidth="1"/>
    <col min="2051" max="2051" width="14.5546875" style="1" bestFit="1" customWidth="1"/>
    <col min="2052" max="2052" width="5.88671875" style="1" bestFit="1" customWidth="1"/>
    <col min="2053" max="2053" width="17.44140625" style="1" customWidth="1"/>
    <col min="2054" max="2054" width="5.21875" style="1" bestFit="1" customWidth="1"/>
    <col min="2055" max="2055" width="4.33203125" style="1" bestFit="1" customWidth="1"/>
    <col min="2056" max="2056" width="18.21875" style="1" bestFit="1" customWidth="1"/>
    <col min="2057" max="2062" width="18.44140625" style="1" customWidth="1"/>
    <col min="2063" max="2305" width="8.88671875" style="1"/>
    <col min="2306" max="2306" width="15.44140625" style="1" bestFit="1" customWidth="1"/>
    <col min="2307" max="2307" width="14.5546875" style="1" bestFit="1" customWidth="1"/>
    <col min="2308" max="2308" width="5.88671875" style="1" bestFit="1" customWidth="1"/>
    <col min="2309" max="2309" width="17.44140625" style="1" customWidth="1"/>
    <col min="2310" max="2310" width="5.21875" style="1" bestFit="1" customWidth="1"/>
    <col min="2311" max="2311" width="4.33203125" style="1" bestFit="1" customWidth="1"/>
    <col min="2312" max="2312" width="18.21875" style="1" bestFit="1" customWidth="1"/>
    <col min="2313" max="2318" width="18.44140625" style="1" customWidth="1"/>
    <col min="2319" max="2561" width="8.88671875" style="1"/>
    <col min="2562" max="2562" width="15.44140625" style="1" bestFit="1" customWidth="1"/>
    <col min="2563" max="2563" width="14.5546875" style="1" bestFit="1" customWidth="1"/>
    <col min="2564" max="2564" width="5.88671875" style="1" bestFit="1" customWidth="1"/>
    <col min="2565" max="2565" width="17.44140625" style="1" customWidth="1"/>
    <col min="2566" max="2566" width="5.21875" style="1" bestFit="1" customWidth="1"/>
    <col min="2567" max="2567" width="4.33203125" style="1" bestFit="1" customWidth="1"/>
    <col min="2568" max="2568" width="18.21875" style="1" bestFit="1" customWidth="1"/>
    <col min="2569" max="2574" width="18.44140625" style="1" customWidth="1"/>
    <col min="2575" max="2817" width="8.88671875" style="1"/>
    <col min="2818" max="2818" width="15.44140625" style="1" bestFit="1" customWidth="1"/>
    <col min="2819" max="2819" width="14.5546875" style="1" bestFit="1" customWidth="1"/>
    <col min="2820" max="2820" width="5.88671875" style="1" bestFit="1" customWidth="1"/>
    <col min="2821" max="2821" width="17.44140625" style="1" customWidth="1"/>
    <col min="2822" max="2822" width="5.21875" style="1" bestFit="1" customWidth="1"/>
    <col min="2823" max="2823" width="4.33203125" style="1" bestFit="1" customWidth="1"/>
    <col min="2824" max="2824" width="18.21875" style="1" bestFit="1" customWidth="1"/>
    <col min="2825" max="2830" width="18.44140625" style="1" customWidth="1"/>
    <col min="2831" max="3073" width="8.88671875" style="1"/>
    <col min="3074" max="3074" width="15.44140625" style="1" bestFit="1" customWidth="1"/>
    <col min="3075" max="3075" width="14.5546875" style="1" bestFit="1" customWidth="1"/>
    <col min="3076" max="3076" width="5.88671875" style="1" bestFit="1" customWidth="1"/>
    <col min="3077" max="3077" width="17.44140625" style="1" customWidth="1"/>
    <col min="3078" max="3078" width="5.21875" style="1" bestFit="1" customWidth="1"/>
    <col min="3079" max="3079" width="4.33203125" style="1" bestFit="1" customWidth="1"/>
    <col min="3080" max="3080" width="18.21875" style="1" bestFit="1" customWidth="1"/>
    <col min="3081" max="3086" width="18.44140625" style="1" customWidth="1"/>
    <col min="3087" max="3329" width="8.88671875" style="1"/>
    <col min="3330" max="3330" width="15.44140625" style="1" bestFit="1" customWidth="1"/>
    <col min="3331" max="3331" width="14.5546875" style="1" bestFit="1" customWidth="1"/>
    <col min="3332" max="3332" width="5.88671875" style="1" bestFit="1" customWidth="1"/>
    <col min="3333" max="3333" width="17.44140625" style="1" customWidth="1"/>
    <col min="3334" max="3334" width="5.21875" style="1" bestFit="1" customWidth="1"/>
    <col min="3335" max="3335" width="4.33203125" style="1" bestFit="1" customWidth="1"/>
    <col min="3336" max="3336" width="18.21875" style="1" bestFit="1" customWidth="1"/>
    <col min="3337" max="3342" width="18.44140625" style="1" customWidth="1"/>
    <col min="3343" max="3585" width="8.88671875" style="1"/>
    <col min="3586" max="3586" width="15.44140625" style="1" bestFit="1" customWidth="1"/>
    <col min="3587" max="3587" width="14.5546875" style="1" bestFit="1" customWidth="1"/>
    <col min="3588" max="3588" width="5.88671875" style="1" bestFit="1" customWidth="1"/>
    <col min="3589" max="3589" width="17.44140625" style="1" customWidth="1"/>
    <col min="3590" max="3590" width="5.21875" style="1" bestFit="1" customWidth="1"/>
    <col min="3591" max="3591" width="4.33203125" style="1" bestFit="1" customWidth="1"/>
    <col min="3592" max="3592" width="18.21875" style="1" bestFit="1" customWidth="1"/>
    <col min="3593" max="3598" width="18.44140625" style="1" customWidth="1"/>
    <col min="3599" max="3841" width="8.88671875" style="1"/>
    <col min="3842" max="3842" width="15.44140625" style="1" bestFit="1" customWidth="1"/>
    <col min="3843" max="3843" width="14.5546875" style="1" bestFit="1" customWidth="1"/>
    <col min="3844" max="3844" width="5.88671875" style="1" bestFit="1" customWidth="1"/>
    <col min="3845" max="3845" width="17.44140625" style="1" customWidth="1"/>
    <col min="3846" max="3846" width="5.21875" style="1" bestFit="1" customWidth="1"/>
    <col min="3847" max="3847" width="4.33203125" style="1" bestFit="1" customWidth="1"/>
    <col min="3848" max="3848" width="18.21875" style="1" bestFit="1" customWidth="1"/>
    <col min="3849" max="3854" width="18.44140625" style="1" customWidth="1"/>
    <col min="3855" max="4097" width="8.88671875" style="1"/>
    <col min="4098" max="4098" width="15.44140625" style="1" bestFit="1" customWidth="1"/>
    <col min="4099" max="4099" width="14.5546875" style="1" bestFit="1" customWidth="1"/>
    <col min="4100" max="4100" width="5.88671875" style="1" bestFit="1" customWidth="1"/>
    <col min="4101" max="4101" width="17.44140625" style="1" customWidth="1"/>
    <col min="4102" max="4102" width="5.21875" style="1" bestFit="1" customWidth="1"/>
    <col min="4103" max="4103" width="4.33203125" style="1" bestFit="1" customWidth="1"/>
    <col min="4104" max="4104" width="18.21875" style="1" bestFit="1" customWidth="1"/>
    <col min="4105" max="4110" width="18.44140625" style="1" customWidth="1"/>
    <col min="4111" max="4353" width="8.88671875" style="1"/>
    <col min="4354" max="4354" width="15.44140625" style="1" bestFit="1" customWidth="1"/>
    <col min="4355" max="4355" width="14.5546875" style="1" bestFit="1" customWidth="1"/>
    <col min="4356" max="4356" width="5.88671875" style="1" bestFit="1" customWidth="1"/>
    <col min="4357" max="4357" width="17.44140625" style="1" customWidth="1"/>
    <col min="4358" max="4358" width="5.21875" style="1" bestFit="1" customWidth="1"/>
    <col min="4359" max="4359" width="4.33203125" style="1" bestFit="1" customWidth="1"/>
    <col min="4360" max="4360" width="18.21875" style="1" bestFit="1" customWidth="1"/>
    <col min="4361" max="4366" width="18.44140625" style="1" customWidth="1"/>
    <col min="4367" max="4609" width="8.88671875" style="1"/>
    <col min="4610" max="4610" width="15.44140625" style="1" bestFit="1" customWidth="1"/>
    <col min="4611" max="4611" width="14.5546875" style="1" bestFit="1" customWidth="1"/>
    <col min="4612" max="4612" width="5.88671875" style="1" bestFit="1" customWidth="1"/>
    <col min="4613" max="4613" width="17.44140625" style="1" customWidth="1"/>
    <col min="4614" max="4614" width="5.21875" style="1" bestFit="1" customWidth="1"/>
    <col min="4615" max="4615" width="4.33203125" style="1" bestFit="1" customWidth="1"/>
    <col min="4616" max="4616" width="18.21875" style="1" bestFit="1" customWidth="1"/>
    <col min="4617" max="4622" width="18.44140625" style="1" customWidth="1"/>
    <col min="4623" max="4865" width="8.88671875" style="1"/>
    <col min="4866" max="4866" width="15.44140625" style="1" bestFit="1" customWidth="1"/>
    <col min="4867" max="4867" width="14.5546875" style="1" bestFit="1" customWidth="1"/>
    <col min="4868" max="4868" width="5.88671875" style="1" bestFit="1" customWidth="1"/>
    <col min="4869" max="4869" width="17.44140625" style="1" customWidth="1"/>
    <col min="4870" max="4870" width="5.21875" style="1" bestFit="1" customWidth="1"/>
    <col min="4871" max="4871" width="4.33203125" style="1" bestFit="1" customWidth="1"/>
    <col min="4872" max="4872" width="18.21875" style="1" bestFit="1" customWidth="1"/>
    <col min="4873" max="4878" width="18.44140625" style="1" customWidth="1"/>
    <col min="4879" max="5121" width="8.88671875" style="1"/>
    <col min="5122" max="5122" width="15.44140625" style="1" bestFit="1" customWidth="1"/>
    <col min="5123" max="5123" width="14.5546875" style="1" bestFit="1" customWidth="1"/>
    <col min="5124" max="5124" width="5.88671875" style="1" bestFit="1" customWidth="1"/>
    <col min="5125" max="5125" width="17.44140625" style="1" customWidth="1"/>
    <col min="5126" max="5126" width="5.21875" style="1" bestFit="1" customWidth="1"/>
    <col min="5127" max="5127" width="4.33203125" style="1" bestFit="1" customWidth="1"/>
    <col min="5128" max="5128" width="18.21875" style="1" bestFit="1" customWidth="1"/>
    <col min="5129" max="5134" width="18.44140625" style="1" customWidth="1"/>
    <col min="5135" max="5377" width="8.88671875" style="1"/>
    <col min="5378" max="5378" width="15.44140625" style="1" bestFit="1" customWidth="1"/>
    <col min="5379" max="5379" width="14.5546875" style="1" bestFit="1" customWidth="1"/>
    <col min="5380" max="5380" width="5.88671875" style="1" bestFit="1" customWidth="1"/>
    <col min="5381" max="5381" width="17.44140625" style="1" customWidth="1"/>
    <col min="5382" max="5382" width="5.21875" style="1" bestFit="1" customWidth="1"/>
    <col min="5383" max="5383" width="4.33203125" style="1" bestFit="1" customWidth="1"/>
    <col min="5384" max="5384" width="18.21875" style="1" bestFit="1" customWidth="1"/>
    <col min="5385" max="5390" width="18.44140625" style="1" customWidth="1"/>
    <col min="5391" max="5633" width="8.88671875" style="1"/>
    <col min="5634" max="5634" width="15.44140625" style="1" bestFit="1" customWidth="1"/>
    <col min="5635" max="5635" width="14.5546875" style="1" bestFit="1" customWidth="1"/>
    <col min="5636" max="5636" width="5.88671875" style="1" bestFit="1" customWidth="1"/>
    <col min="5637" max="5637" width="17.44140625" style="1" customWidth="1"/>
    <col min="5638" max="5638" width="5.21875" style="1" bestFit="1" customWidth="1"/>
    <col min="5639" max="5639" width="4.33203125" style="1" bestFit="1" customWidth="1"/>
    <col min="5640" max="5640" width="18.21875" style="1" bestFit="1" customWidth="1"/>
    <col min="5641" max="5646" width="18.44140625" style="1" customWidth="1"/>
    <col min="5647" max="5889" width="8.88671875" style="1"/>
    <col min="5890" max="5890" width="15.44140625" style="1" bestFit="1" customWidth="1"/>
    <col min="5891" max="5891" width="14.5546875" style="1" bestFit="1" customWidth="1"/>
    <col min="5892" max="5892" width="5.88671875" style="1" bestFit="1" customWidth="1"/>
    <col min="5893" max="5893" width="17.44140625" style="1" customWidth="1"/>
    <col min="5894" max="5894" width="5.21875" style="1" bestFit="1" customWidth="1"/>
    <col min="5895" max="5895" width="4.33203125" style="1" bestFit="1" customWidth="1"/>
    <col min="5896" max="5896" width="18.21875" style="1" bestFit="1" customWidth="1"/>
    <col min="5897" max="5902" width="18.44140625" style="1" customWidth="1"/>
    <col min="5903" max="6145" width="8.88671875" style="1"/>
    <col min="6146" max="6146" width="15.44140625" style="1" bestFit="1" customWidth="1"/>
    <col min="6147" max="6147" width="14.5546875" style="1" bestFit="1" customWidth="1"/>
    <col min="6148" max="6148" width="5.88671875" style="1" bestFit="1" customWidth="1"/>
    <col min="6149" max="6149" width="17.44140625" style="1" customWidth="1"/>
    <col min="6150" max="6150" width="5.21875" style="1" bestFit="1" customWidth="1"/>
    <col min="6151" max="6151" width="4.33203125" style="1" bestFit="1" customWidth="1"/>
    <col min="6152" max="6152" width="18.21875" style="1" bestFit="1" customWidth="1"/>
    <col min="6153" max="6158" width="18.44140625" style="1" customWidth="1"/>
    <col min="6159" max="6401" width="8.88671875" style="1"/>
    <col min="6402" max="6402" width="15.44140625" style="1" bestFit="1" customWidth="1"/>
    <col min="6403" max="6403" width="14.5546875" style="1" bestFit="1" customWidth="1"/>
    <col min="6404" max="6404" width="5.88671875" style="1" bestFit="1" customWidth="1"/>
    <col min="6405" max="6405" width="17.44140625" style="1" customWidth="1"/>
    <col min="6406" max="6406" width="5.21875" style="1" bestFit="1" customWidth="1"/>
    <col min="6407" max="6407" width="4.33203125" style="1" bestFit="1" customWidth="1"/>
    <col min="6408" max="6408" width="18.21875" style="1" bestFit="1" customWidth="1"/>
    <col min="6409" max="6414" width="18.44140625" style="1" customWidth="1"/>
    <col min="6415" max="6657" width="8.88671875" style="1"/>
    <col min="6658" max="6658" width="15.44140625" style="1" bestFit="1" customWidth="1"/>
    <col min="6659" max="6659" width="14.5546875" style="1" bestFit="1" customWidth="1"/>
    <col min="6660" max="6660" width="5.88671875" style="1" bestFit="1" customWidth="1"/>
    <col min="6661" max="6661" width="17.44140625" style="1" customWidth="1"/>
    <col min="6662" max="6662" width="5.21875" style="1" bestFit="1" customWidth="1"/>
    <col min="6663" max="6663" width="4.33203125" style="1" bestFit="1" customWidth="1"/>
    <col min="6664" max="6664" width="18.21875" style="1" bestFit="1" customWidth="1"/>
    <col min="6665" max="6670" width="18.44140625" style="1" customWidth="1"/>
    <col min="6671" max="6913" width="8.88671875" style="1"/>
    <col min="6914" max="6914" width="15.44140625" style="1" bestFit="1" customWidth="1"/>
    <col min="6915" max="6915" width="14.5546875" style="1" bestFit="1" customWidth="1"/>
    <col min="6916" max="6916" width="5.88671875" style="1" bestFit="1" customWidth="1"/>
    <col min="6917" max="6917" width="17.44140625" style="1" customWidth="1"/>
    <col min="6918" max="6918" width="5.21875" style="1" bestFit="1" customWidth="1"/>
    <col min="6919" max="6919" width="4.33203125" style="1" bestFit="1" customWidth="1"/>
    <col min="6920" max="6920" width="18.21875" style="1" bestFit="1" customWidth="1"/>
    <col min="6921" max="6926" width="18.44140625" style="1" customWidth="1"/>
    <col min="6927" max="7169" width="8.88671875" style="1"/>
    <col min="7170" max="7170" width="15.44140625" style="1" bestFit="1" customWidth="1"/>
    <col min="7171" max="7171" width="14.5546875" style="1" bestFit="1" customWidth="1"/>
    <col min="7172" max="7172" width="5.88671875" style="1" bestFit="1" customWidth="1"/>
    <col min="7173" max="7173" width="17.44140625" style="1" customWidth="1"/>
    <col min="7174" max="7174" width="5.21875" style="1" bestFit="1" customWidth="1"/>
    <col min="7175" max="7175" width="4.33203125" style="1" bestFit="1" customWidth="1"/>
    <col min="7176" max="7176" width="18.21875" style="1" bestFit="1" customWidth="1"/>
    <col min="7177" max="7182" width="18.44140625" style="1" customWidth="1"/>
    <col min="7183" max="7425" width="8.88671875" style="1"/>
    <col min="7426" max="7426" width="15.44140625" style="1" bestFit="1" customWidth="1"/>
    <col min="7427" max="7427" width="14.5546875" style="1" bestFit="1" customWidth="1"/>
    <col min="7428" max="7428" width="5.88671875" style="1" bestFit="1" customWidth="1"/>
    <col min="7429" max="7429" width="17.44140625" style="1" customWidth="1"/>
    <col min="7430" max="7430" width="5.21875" style="1" bestFit="1" customWidth="1"/>
    <col min="7431" max="7431" width="4.33203125" style="1" bestFit="1" customWidth="1"/>
    <col min="7432" max="7432" width="18.21875" style="1" bestFit="1" customWidth="1"/>
    <col min="7433" max="7438" width="18.44140625" style="1" customWidth="1"/>
    <col min="7439" max="7681" width="8.88671875" style="1"/>
    <col min="7682" max="7682" width="15.44140625" style="1" bestFit="1" customWidth="1"/>
    <col min="7683" max="7683" width="14.5546875" style="1" bestFit="1" customWidth="1"/>
    <col min="7684" max="7684" width="5.88671875" style="1" bestFit="1" customWidth="1"/>
    <col min="7685" max="7685" width="17.44140625" style="1" customWidth="1"/>
    <col min="7686" max="7686" width="5.21875" style="1" bestFit="1" customWidth="1"/>
    <col min="7687" max="7687" width="4.33203125" style="1" bestFit="1" customWidth="1"/>
    <col min="7688" max="7688" width="18.21875" style="1" bestFit="1" customWidth="1"/>
    <col min="7689" max="7694" width="18.44140625" style="1" customWidth="1"/>
    <col min="7695" max="7937" width="8.88671875" style="1"/>
    <col min="7938" max="7938" width="15.44140625" style="1" bestFit="1" customWidth="1"/>
    <col min="7939" max="7939" width="14.5546875" style="1" bestFit="1" customWidth="1"/>
    <col min="7940" max="7940" width="5.88671875" style="1" bestFit="1" customWidth="1"/>
    <col min="7941" max="7941" width="17.44140625" style="1" customWidth="1"/>
    <col min="7942" max="7942" width="5.21875" style="1" bestFit="1" customWidth="1"/>
    <col min="7943" max="7943" width="4.33203125" style="1" bestFit="1" customWidth="1"/>
    <col min="7944" max="7944" width="18.21875" style="1" bestFit="1" customWidth="1"/>
    <col min="7945" max="7950" width="18.44140625" style="1" customWidth="1"/>
    <col min="7951" max="8193" width="8.88671875" style="1"/>
    <col min="8194" max="8194" width="15.44140625" style="1" bestFit="1" customWidth="1"/>
    <col min="8195" max="8195" width="14.5546875" style="1" bestFit="1" customWidth="1"/>
    <col min="8196" max="8196" width="5.88671875" style="1" bestFit="1" customWidth="1"/>
    <col min="8197" max="8197" width="17.44140625" style="1" customWidth="1"/>
    <col min="8198" max="8198" width="5.21875" style="1" bestFit="1" customWidth="1"/>
    <col min="8199" max="8199" width="4.33203125" style="1" bestFit="1" customWidth="1"/>
    <col min="8200" max="8200" width="18.21875" style="1" bestFit="1" customWidth="1"/>
    <col min="8201" max="8206" width="18.44140625" style="1" customWidth="1"/>
    <col min="8207" max="8449" width="8.88671875" style="1"/>
    <col min="8450" max="8450" width="15.44140625" style="1" bestFit="1" customWidth="1"/>
    <col min="8451" max="8451" width="14.5546875" style="1" bestFit="1" customWidth="1"/>
    <col min="8452" max="8452" width="5.88671875" style="1" bestFit="1" customWidth="1"/>
    <col min="8453" max="8453" width="17.44140625" style="1" customWidth="1"/>
    <col min="8454" max="8454" width="5.21875" style="1" bestFit="1" customWidth="1"/>
    <col min="8455" max="8455" width="4.33203125" style="1" bestFit="1" customWidth="1"/>
    <col min="8456" max="8456" width="18.21875" style="1" bestFit="1" customWidth="1"/>
    <col min="8457" max="8462" width="18.44140625" style="1" customWidth="1"/>
    <col min="8463" max="8705" width="8.88671875" style="1"/>
    <col min="8706" max="8706" width="15.44140625" style="1" bestFit="1" customWidth="1"/>
    <col min="8707" max="8707" width="14.5546875" style="1" bestFit="1" customWidth="1"/>
    <col min="8708" max="8708" width="5.88671875" style="1" bestFit="1" customWidth="1"/>
    <col min="8709" max="8709" width="17.44140625" style="1" customWidth="1"/>
    <col min="8710" max="8710" width="5.21875" style="1" bestFit="1" customWidth="1"/>
    <col min="8711" max="8711" width="4.33203125" style="1" bestFit="1" customWidth="1"/>
    <col min="8712" max="8712" width="18.21875" style="1" bestFit="1" customWidth="1"/>
    <col min="8713" max="8718" width="18.44140625" style="1" customWidth="1"/>
    <col min="8719" max="8961" width="8.88671875" style="1"/>
    <col min="8962" max="8962" width="15.44140625" style="1" bestFit="1" customWidth="1"/>
    <col min="8963" max="8963" width="14.5546875" style="1" bestFit="1" customWidth="1"/>
    <col min="8964" max="8964" width="5.88671875" style="1" bestFit="1" customWidth="1"/>
    <col min="8965" max="8965" width="17.44140625" style="1" customWidth="1"/>
    <col min="8966" max="8966" width="5.21875" style="1" bestFit="1" customWidth="1"/>
    <col min="8967" max="8967" width="4.33203125" style="1" bestFit="1" customWidth="1"/>
    <col min="8968" max="8968" width="18.21875" style="1" bestFit="1" customWidth="1"/>
    <col min="8969" max="8974" width="18.44140625" style="1" customWidth="1"/>
    <col min="8975" max="9217" width="8.88671875" style="1"/>
    <col min="9218" max="9218" width="15.44140625" style="1" bestFit="1" customWidth="1"/>
    <col min="9219" max="9219" width="14.5546875" style="1" bestFit="1" customWidth="1"/>
    <col min="9220" max="9220" width="5.88671875" style="1" bestFit="1" customWidth="1"/>
    <col min="9221" max="9221" width="17.44140625" style="1" customWidth="1"/>
    <col min="9222" max="9222" width="5.21875" style="1" bestFit="1" customWidth="1"/>
    <col min="9223" max="9223" width="4.33203125" style="1" bestFit="1" customWidth="1"/>
    <col min="9224" max="9224" width="18.21875" style="1" bestFit="1" customWidth="1"/>
    <col min="9225" max="9230" width="18.44140625" style="1" customWidth="1"/>
    <col min="9231" max="9473" width="8.88671875" style="1"/>
    <col min="9474" max="9474" width="15.44140625" style="1" bestFit="1" customWidth="1"/>
    <col min="9475" max="9475" width="14.5546875" style="1" bestFit="1" customWidth="1"/>
    <col min="9476" max="9476" width="5.88671875" style="1" bestFit="1" customWidth="1"/>
    <col min="9477" max="9477" width="17.44140625" style="1" customWidth="1"/>
    <col min="9478" max="9478" width="5.21875" style="1" bestFit="1" customWidth="1"/>
    <col min="9479" max="9479" width="4.33203125" style="1" bestFit="1" customWidth="1"/>
    <col min="9480" max="9480" width="18.21875" style="1" bestFit="1" customWidth="1"/>
    <col min="9481" max="9486" width="18.44140625" style="1" customWidth="1"/>
    <col min="9487" max="9729" width="8.88671875" style="1"/>
    <col min="9730" max="9730" width="15.44140625" style="1" bestFit="1" customWidth="1"/>
    <col min="9731" max="9731" width="14.5546875" style="1" bestFit="1" customWidth="1"/>
    <col min="9732" max="9732" width="5.88671875" style="1" bestFit="1" customWidth="1"/>
    <col min="9733" max="9733" width="17.44140625" style="1" customWidth="1"/>
    <col min="9734" max="9734" width="5.21875" style="1" bestFit="1" customWidth="1"/>
    <col min="9735" max="9735" width="4.33203125" style="1" bestFit="1" customWidth="1"/>
    <col min="9736" max="9736" width="18.21875" style="1" bestFit="1" customWidth="1"/>
    <col min="9737" max="9742" width="18.44140625" style="1" customWidth="1"/>
    <col min="9743" max="9985" width="8.88671875" style="1"/>
    <col min="9986" max="9986" width="15.44140625" style="1" bestFit="1" customWidth="1"/>
    <col min="9987" max="9987" width="14.5546875" style="1" bestFit="1" customWidth="1"/>
    <col min="9988" max="9988" width="5.88671875" style="1" bestFit="1" customWidth="1"/>
    <col min="9989" max="9989" width="17.44140625" style="1" customWidth="1"/>
    <col min="9990" max="9990" width="5.21875" style="1" bestFit="1" customWidth="1"/>
    <col min="9991" max="9991" width="4.33203125" style="1" bestFit="1" customWidth="1"/>
    <col min="9992" max="9992" width="18.21875" style="1" bestFit="1" customWidth="1"/>
    <col min="9993" max="9998" width="18.44140625" style="1" customWidth="1"/>
    <col min="9999" max="10241" width="8.88671875" style="1"/>
    <col min="10242" max="10242" width="15.44140625" style="1" bestFit="1" customWidth="1"/>
    <col min="10243" max="10243" width="14.5546875" style="1" bestFit="1" customWidth="1"/>
    <col min="10244" max="10244" width="5.88671875" style="1" bestFit="1" customWidth="1"/>
    <col min="10245" max="10245" width="17.44140625" style="1" customWidth="1"/>
    <col min="10246" max="10246" width="5.21875" style="1" bestFit="1" customWidth="1"/>
    <col min="10247" max="10247" width="4.33203125" style="1" bestFit="1" customWidth="1"/>
    <col min="10248" max="10248" width="18.21875" style="1" bestFit="1" customWidth="1"/>
    <col min="10249" max="10254" width="18.44140625" style="1" customWidth="1"/>
    <col min="10255" max="10497" width="8.88671875" style="1"/>
    <col min="10498" max="10498" width="15.44140625" style="1" bestFit="1" customWidth="1"/>
    <col min="10499" max="10499" width="14.5546875" style="1" bestFit="1" customWidth="1"/>
    <col min="10500" max="10500" width="5.88671875" style="1" bestFit="1" customWidth="1"/>
    <col min="10501" max="10501" width="17.44140625" style="1" customWidth="1"/>
    <col min="10502" max="10502" width="5.21875" style="1" bestFit="1" customWidth="1"/>
    <col min="10503" max="10503" width="4.33203125" style="1" bestFit="1" customWidth="1"/>
    <col min="10504" max="10504" width="18.21875" style="1" bestFit="1" customWidth="1"/>
    <col min="10505" max="10510" width="18.44140625" style="1" customWidth="1"/>
    <col min="10511" max="10753" width="8.88671875" style="1"/>
    <col min="10754" max="10754" width="15.44140625" style="1" bestFit="1" customWidth="1"/>
    <col min="10755" max="10755" width="14.5546875" style="1" bestFit="1" customWidth="1"/>
    <col min="10756" max="10756" width="5.88671875" style="1" bestFit="1" customWidth="1"/>
    <col min="10757" max="10757" width="17.44140625" style="1" customWidth="1"/>
    <col min="10758" max="10758" width="5.21875" style="1" bestFit="1" customWidth="1"/>
    <col min="10759" max="10759" width="4.33203125" style="1" bestFit="1" customWidth="1"/>
    <col min="10760" max="10760" width="18.21875" style="1" bestFit="1" customWidth="1"/>
    <col min="10761" max="10766" width="18.44140625" style="1" customWidth="1"/>
    <col min="10767" max="11009" width="8.88671875" style="1"/>
    <col min="11010" max="11010" width="15.44140625" style="1" bestFit="1" customWidth="1"/>
    <col min="11011" max="11011" width="14.5546875" style="1" bestFit="1" customWidth="1"/>
    <col min="11012" max="11012" width="5.88671875" style="1" bestFit="1" customWidth="1"/>
    <col min="11013" max="11013" width="17.44140625" style="1" customWidth="1"/>
    <col min="11014" max="11014" width="5.21875" style="1" bestFit="1" customWidth="1"/>
    <col min="11015" max="11015" width="4.33203125" style="1" bestFit="1" customWidth="1"/>
    <col min="11016" max="11016" width="18.21875" style="1" bestFit="1" customWidth="1"/>
    <col min="11017" max="11022" width="18.44140625" style="1" customWidth="1"/>
    <col min="11023" max="11265" width="8.88671875" style="1"/>
    <col min="11266" max="11266" width="15.44140625" style="1" bestFit="1" customWidth="1"/>
    <col min="11267" max="11267" width="14.5546875" style="1" bestFit="1" customWidth="1"/>
    <col min="11268" max="11268" width="5.88671875" style="1" bestFit="1" customWidth="1"/>
    <col min="11269" max="11269" width="17.44140625" style="1" customWidth="1"/>
    <col min="11270" max="11270" width="5.21875" style="1" bestFit="1" customWidth="1"/>
    <col min="11271" max="11271" width="4.33203125" style="1" bestFit="1" customWidth="1"/>
    <col min="11272" max="11272" width="18.21875" style="1" bestFit="1" customWidth="1"/>
    <col min="11273" max="11278" width="18.44140625" style="1" customWidth="1"/>
    <col min="11279" max="11521" width="8.88671875" style="1"/>
    <col min="11522" max="11522" width="15.44140625" style="1" bestFit="1" customWidth="1"/>
    <col min="11523" max="11523" width="14.5546875" style="1" bestFit="1" customWidth="1"/>
    <col min="11524" max="11524" width="5.88671875" style="1" bestFit="1" customWidth="1"/>
    <col min="11525" max="11525" width="17.44140625" style="1" customWidth="1"/>
    <col min="11526" max="11526" width="5.21875" style="1" bestFit="1" customWidth="1"/>
    <col min="11527" max="11527" width="4.33203125" style="1" bestFit="1" customWidth="1"/>
    <col min="11528" max="11528" width="18.21875" style="1" bestFit="1" customWidth="1"/>
    <col min="11529" max="11534" width="18.44140625" style="1" customWidth="1"/>
    <col min="11535" max="11777" width="8.88671875" style="1"/>
    <col min="11778" max="11778" width="15.44140625" style="1" bestFit="1" customWidth="1"/>
    <col min="11779" max="11779" width="14.5546875" style="1" bestFit="1" customWidth="1"/>
    <col min="11780" max="11780" width="5.88671875" style="1" bestFit="1" customWidth="1"/>
    <col min="11781" max="11781" width="17.44140625" style="1" customWidth="1"/>
    <col min="11782" max="11782" width="5.21875" style="1" bestFit="1" customWidth="1"/>
    <col min="11783" max="11783" width="4.33203125" style="1" bestFit="1" customWidth="1"/>
    <col min="11784" max="11784" width="18.21875" style="1" bestFit="1" customWidth="1"/>
    <col min="11785" max="11790" width="18.44140625" style="1" customWidth="1"/>
    <col min="11791" max="12033" width="8.88671875" style="1"/>
    <col min="12034" max="12034" width="15.44140625" style="1" bestFit="1" customWidth="1"/>
    <col min="12035" max="12035" width="14.5546875" style="1" bestFit="1" customWidth="1"/>
    <col min="12036" max="12036" width="5.88671875" style="1" bestFit="1" customWidth="1"/>
    <col min="12037" max="12037" width="17.44140625" style="1" customWidth="1"/>
    <col min="12038" max="12038" width="5.21875" style="1" bestFit="1" customWidth="1"/>
    <col min="12039" max="12039" width="4.33203125" style="1" bestFit="1" customWidth="1"/>
    <col min="12040" max="12040" width="18.21875" style="1" bestFit="1" customWidth="1"/>
    <col min="12041" max="12046" width="18.44140625" style="1" customWidth="1"/>
    <col min="12047" max="12289" width="8.88671875" style="1"/>
    <col min="12290" max="12290" width="15.44140625" style="1" bestFit="1" customWidth="1"/>
    <col min="12291" max="12291" width="14.5546875" style="1" bestFit="1" customWidth="1"/>
    <col min="12292" max="12292" width="5.88671875" style="1" bestFit="1" customWidth="1"/>
    <col min="12293" max="12293" width="17.44140625" style="1" customWidth="1"/>
    <col min="12294" max="12294" width="5.21875" style="1" bestFit="1" customWidth="1"/>
    <col min="12295" max="12295" width="4.33203125" style="1" bestFit="1" customWidth="1"/>
    <col min="12296" max="12296" width="18.21875" style="1" bestFit="1" customWidth="1"/>
    <col min="12297" max="12302" width="18.44140625" style="1" customWidth="1"/>
    <col min="12303" max="12545" width="8.88671875" style="1"/>
    <col min="12546" max="12546" width="15.44140625" style="1" bestFit="1" customWidth="1"/>
    <col min="12547" max="12547" width="14.5546875" style="1" bestFit="1" customWidth="1"/>
    <col min="12548" max="12548" width="5.88671875" style="1" bestFit="1" customWidth="1"/>
    <col min="12549" max="12549" width="17.44140625" style="1" customWidth="1"/>
    <col min="12550" max="12550" width="5.21875" style="1" bestFit="1" customWidth="1"/>
    <col min="12551" max="12551" width="4.33203125" style="1" bestFit="1" customWidth="1"/>
    <col min="12552" max="12552" width="18.21875" style="1" bestFit="1" customWidth="1"/>
    <col min="12553" max="12558" width="18.44140625" style="1" customWidth="1"/>
    <col min="12559" max="12801" width="8.88671875" style="1"/>
    <col min="12802" max="12802" width="15.44140625" style="1" bestFit="1" customWidth="1"/>
    <col min="12803" max="12803" width="14.5546875" style="1" bestFit="1" customWidth="1"/>
    <col min="12804" max="12804" width="5.88671875" style="1" bestFit="1" customWidth="1"/>
    <col min="12805" max="12805" width="17.44140625" style="1" customWidth="1"/>
    <col min="12806" max="12806" width="5.21875" style="1" bestFit="1" customWidth="1"/>
    <col min="12807" max="12807" width="4.33203125" style="1" bestFit="1" customWidth="1"/>
    <col min="12808" max="12808" width="18.21875" style="1" bestFit="1" customWidth="1"/>
    <col min="12809" max="12814" width="18.44140625" style="1" customWidth="1"/>
    <col min="12815" max="13057" width="8.88671875" style="1"/>
    <col min="13058" max="13058" width="15.44140625" style="1" bestFit="1" customWidth="1"/>
    <col min="13059" max="13059" width="14.5546875" style="1" bestFit="1" customWidth="1"/>
    <col min="13060" max="13060" width="5.88671875" style="1" bestFit="1" customWidth="1"/>
    <col min="13061" max="13061" width="17.44140625" style="1" customWidth="1"/>
    <col min="13062" max="13062" width="5.21875" style="1" bestFit="1" customWidth="1"/>
    <col min="13063" max="13063" width="4.33203125" style="1" bestFit="1" customWidth="1"/>
    <col min="13064" max="13064" width="18.21875" style="1" bestFit="1" customWidth="1"/>
    <col min="13065" max="13070" width="18.44140625" style="1" customWidth="1"/>
    <col min="13071" max="13313" width="8.88671875" style="1"/>
    <col min="13314" max="13314" width="15.44140625" style="1" bestFit="1" customWidth="1"/>
    <col min="13315" max="13315" width="14.5546875" style="1" bestFit="1" customWidth="1"/>
    <col min="13316" max="13316" width="5.88671875" style="1" bestFit="1" customWidth="1"/>
    <col min="13317" max="13317" width="17.44140625" style="1" customWidth="1"/>
    <col min="13318" max="13318" width="5.21875" style="1" bestFit="1" customWidth="1"/>
    <col min="13319" max="13319" width="4.33203125" style="1" bestFit="1" customWidth="1"/>
    <col min="13320" max="13320" width="18.21875" style="1" bestFit="1" customWidth="1"/>
    <col min="13321" max="13326" width="18.44140625" style="1" customWidth="1"/>
    <col min="13327" max="13569" width="8.88671875" style="1"/>
    <col min="13570" max="13570" width="15.44140625" style="1" bestFit="1" customWidth="1"/>
    <col min="13571" max="13571" width="14.5546875" style="1" bestFit="1" customWidth="1"/>
    <col min="13572" max="13572" width="5.88671875" style="1" bestFit="1" customWidth="1"/>
    <col min="13573" max="13573" width="17.44140625" style="1" customWidth="1"/>
    <col min="13574" max="13574" width="5.21875" style="1" bestFit="1" customWidth="1"/>
    <col min="13575" max="13575" width="4.33203125" style="1" bestFit="1" customWidth="1"/>
    <col min="13576" max="13576" width="18.21875" style="1" bestFit="1" customWidth="1"/>
    <col min="13577" max="13582" width="18.44140625" style="1" customWidth="1"/>
    <col min="13583" max="13825" width="8.88671875" style="1"/>
    <col min="13826" max="13826" width="15.44140625" style="1" bestFit="1" customWidth="1"/>
    <col min="13827" max="13827" width="14.5546875" style="1" bestFit="1" customWidth="1"/>
    <col min="13828" max="13828" width="5.88671875" style="1" bestFit="1" customWidth="1"/>
    <col min="13829" max="13829" width="17.44140625" style="1" customWidth="1"/>
    <col min="13830" max="13830" width="5.21875" style="1" bestFit="1" customWidth="1"/>
    <col min="13831" max="13831" width="4.33203125" style="1" bestFit="1" customWidth="1"/>
    <col min="13832" max="13832" width="18.21875" style="1" bestFit="1" customWidth="1"/>
    <col min="13833" max="13838" width="18.44140625" style="1" customWidth="1"/>
    <col min="13839" max="14081" width="8.88671875" style="1"/>
    <col min="14082" max="14082" width="15.44140625" style="1" bestFit="1" customWidth="1"/>
    <col min="14083" max="14083" width="14.5546875" style="1" bestFit="1" customWidth="1"/>
    <col min="14084" max="14084" width="5.88671875" style="1" bestFit="1" customWidth="1"/>
    <col min="14085" max="14085" width="17.44140625" style="1" customWidth="1"/>
    <col min="14086" max="14086" width="5.21875" style="1" bestFit="1" customWidth="1"/>
    <col min="14087" max="14087" width="4.33203125" style="1" bestFit="1" customWidth="1"/>
    <col min="14088" max="14088" width="18.21875" style="1" bestFit="1" customWidth="1"/>
    <col min="14089" max="14094" width="18.44140625" style="1" customWidth="1"/>
    <col min="14095" max="14337" width="8.88671875" style="1"/>
    <col min="14338" max="14338" width="15.44140625" style="1" bestFit="1" customWidth="1"/>
    <col min="14339" max="14339" width="14.5546875" style="1" bestFit="1" customWidth="1"/>
    <col min="14340" max="14340" width="5.88671875" style="1" bestFit="1" customWidth="1"/>
    <col min="14341" max="14341" width="17.44140625" style="1" customWidth="1"/>
    <col min="14342" max="14342" width="5.21875" style="1" bestFit="1" customWidth="1"/>
    <col min="14343" max="14343" width="4.33203125" style="1" bestFit="1" customWidth="1"/>
    <col min="14344" max="14344" width="18.21875" style="1" bestFit="1" customWidth="1"/>
    <col min="14345" max="14350" width="18.44140625" style="1" customWidth="1"/>
    <col min="14351" max="14593" width="8.88671875" style="1"/>
    <col min="14594" max="14594" width="15.44140625" style="1" bestFit="1" customWidth="1"/>
    <col min="14595" max="14595" width="14.5546875" style="1" bestFit="1" customWidth="1"/>
    <col min="14596" max="14596" width="5.88671875" style="1" bestFit="1" customWidth="1"/>
    <col min="14597" max="14597" width="17.44140625" style="1" customWidth="1"/>
    <col min="14598" max="14598" width="5.21875" style="1" bestFit="1" customWidth="1"/>
    <col min="14599" max="14599" width="4.33203125" style="1" bestFit="1" customWidth="1"/>
    <col min="14600" max="14600" width="18.21875" style="1" bestFit="1" customWidth="1"/>
    <col min="14601" max="14606" width="18.44140625" style="1" customWidth="1"/>
    <col min="14607" max="14849" width="8.88671875" style="1"/>
    <col min="14850" max="14850" width="15.44140625" style="1" bestFit="1" customWidth="1"/>
    <col min="14851" max="14851" width="14.5546875" style="1" bestFit="1" customWidth="1"/>
    <col min="14852" max="14852" width="5.88671875" style="1" bestFit="1" customWidth="1"/>
    <col min="14853" max="14853" width="17.44140625" style="1" customWidth="1"/>
    <col min="14854" max="14854" width="5.21875" style="1" bestFit="1" customWidth="1"/>
    <col min="14855" max="14855" width="4.33203125" style="1" bestFit="1" customWidth="1"/>
    <col min="14856" max="14856" width="18.21875" style="1" bestFit="1" customWidth="1"/>
    <col min="14857" max="14862" width="18.44140625" style="1" customWidth="1"/>
    <col min="14863" max="15105" width="8.88671875" style="1"/>
    <col min="15106" max="15106" width="15.44140625" style="1" bestFit="1" customWidth="1"/>
    <col min="15107" max="15107" width="14.5546875" style="1" bestFit="1" customWidth="1"/>
    <col min="15108" max="15108" width="5.88671875" style="1" bestFit="1" customWidth="1"/>
    <col min="15109" max="15109" width="17.44140625" style="1" customWidth="1"/>
    <col min="15110" max="15110" width="5.21875" style="1" bestFit="1" customWidth="1"/>
    <col min="15111" max="15111" width="4.33203125" style="1" bestFit="1" customWidth="1"/>
    <col min="15112" max="15112" width="18.21875" style="1" bestFit="1" customWidth="1"/>
    <col min="15113" max="15118" width="18.44140625" style="1" customWidth="1"/>
    <col min="15119" max="15361" width="8.88671875" style="1"/>
    <col min="15362" max="15362" width="15.44140625" style="1" bestFit="1" customWidth="1"/>
    <col min="15363" max="15363" width="14.5546875" style="1" bestFit="1" customWidth="1"/>
    <col min="15364" max="15364" width="5.88671875" style="1" bestFit="1" customWidth="1"/>
    <col min="15365" max="15365" width="17.44140625" style="1" customWidth="1"/>
    <col min="15366" max="15366" width="5.21875" style="1" bestFit="1" customWidth="1"/>
    <col min="15367" max="15367" width="4.33203125" style="1" bestFit="1" customWidth="1"/>
    <col min="15368" max="15368" width="18.21875" style="1" bestFit="1" customWidth="1"/>
    <col min="15369" max="15374" width="18.44140625" style="1" customWidth="1"/>
    <col min="15375" max="15617" width="8.88671875" style="1"/>
    <col min="15618" max="15618" width="15.44140625" style="1" bestFit="1" customWidth="1"/>
    <col min="15619" max="15619" width="14.5546875" style="1" bestFit="1" customWidth="1"/>
    <col min="15620" max="15620" width="5.88671875" style="1" bestFit="1" customWidth="1"/>
    <col min="15621" max="15621" width="17.44140625" style="1" customWidth="1"/>
    <col min="15622" max="15622" width="5.21875" style="1" bestFit="1" customWidth="1"/>
    <col min="15623" max="15623" width="4.33203125" style="1" bestFit="1" customWidth="1"/>
    <col min="15624" max="15624" width="18.21875" style="1" bestFit="1" customWidth="1"/>
    <col min="15625" max="15630" width="18.44140625" style="1" customWidth="1"/>
    <col min="15631" max="15873" width="8.88671875" style="1"/>
    <col min="15874" max="15874" width="15.44140625" style="1" bestFit="1" customWidth="1"/>
    <col min="15875" max="15875" width="14.5546875" style="1" bestFit="1" customWidth="1"/>
    <col min="15876" max="15876" width="5.88671875" style="1" bestFit="1" customWidth="1"/>
    <col min="15877" max="15877" width="17.44140625" style="1" customWidth="1"/>
    <col min="15878" max="15878" width="5.21875" style="1" bestFit="1" customWidth="1"/>
    <col min="15879" max="15879" width="4.33203125" style="1" bestFit="1" customWidth="1"/>
    <col min="15880" max="15880" width="18.21875" style="1" bestFit="1" customWidth="1"/>
    <col min="15881" max="15886" width="18.44140625" style="1" customWidth="1"/>
    <col min="15887" max="16129" width="8.88671875" style="1"/>
    <col min="16130" max="16130" width="15.44140625" style="1" bestFit="1" customWidth="1"/>
    <col min="16131" max="16131" width="14.5546875" style="1" bestFit="1" customWidth="1"/>
    <col min="16132" max="16132" width="5.88671875" style="1" bestFit="1" customWidth="1"/>
    <col min="16133" max="16133" width="17.44140625" style="1" customWidth="1"/>
    <col min="16134" max="16134" width="5.21875" style="1" bestFit="1" customWidth="1"/>
    <col min="16135" max="16135" width="4.33203125" style="1" bestFit="1" customWidth="1"/>
    <col min="16136" max="16136" width="18.21875" style="1" bestFit="1" customWidth="1"/>
    <col min="16137" max="16142" width="18.44140625" style="1" customWidth="1"/>
    <col min="16143" max="16384" width="8.88671875" style="1"/>
  </cols>
  <sheetData>
    <row r="2" spans="2:14" x14ac:dyDescent="0.3">
      <c r="B2" s="16" t="s">
        <v>37</v>
      </c>
      <c r="C2" s="7"/>
      <c r="D2" s="7"/>
      <c r="E2" s="7"/>
      <c r="F2" s="7"/>
      <c r="G2" s="7"/>
      <c r="H2" s="7"/>
      <c r="I2" s="7"/>
      <c r="J2" s="17"/>
    </row>
    <row r="4" spans="2:14" x14ac:dyDescent="0.3">
      <c r="B4" s="1" t="s">
        <v>38</v>
      </c>
    </row>
    <row r="5" spans="2:14" x14ac:dyDescent="0.3">
      <c r="B5" s="3"/>
    </row>
    <row r="7" spans="2:14" x14ac:dyDescent="0.3">
      <c r="B7" s="11" t="s">
        <v>39</v>
      </c>
      <c r="C7" s="46"/>
      <c r="D7" s="47"/>
      <c r="I7" s="18" t="s">
        <v>40</v>
      </c>
      <c r="J7" s="19" t="s">
        <v>41</v>
      </c>
      <c r="K7" s="20" t="s">
        <v>42</v>
      </c>
      <c r="L7" s="21" t="s">
        <v>43</v>
      </c>
      <c r="M7" s="22" t="s">
        <v>44</v>
      </c>
      <c r="N7" s="23" t="s">
        <v>45</v>
      </c>
    </row>
    <row r="8" spans="2:14" x14ac:dyDescent="0.3">
      <c r="B8" s="48">
        <v>7500</v>
      </c>
      <c r="C8" s="49"/>
      <c r="D8" s="12"/>
      <c r="I8" s="24">
        <v>2.5</v>
      </c>
      <c r="J8" s="25">
        <v>1.5</v>
      </c>
      <c r="K8" s="26">
        <v>1</v>
      </c>
      <c r="L8" s="27">
        <v>0.75</v>
      </c>
      <c r="M8" s="28">
        <v>0.5</v>
      </c>
      <c r="N8" s="29">
        <v>0.35</v>
      </c>
    </row>
    <row r="10" spans="2:14" x14ac:dyDescent="0.3">
      <c r="B10" s="30">
        <f>B8</f>
        <v>7500</v>
      </c>
      <c r="C10" s="15" t="s">
        <v>46</v>
      </c>
      <c r="D10" s="31">
        <f>I8</f>
        <v>2.5</v>
      </c>
      <c r="E10" s="30">
        <f t="shared" ref="E10:E25" si="0">B10*D10</f>
        <v>18750</v>
      </c>
      <c r="F10" s="15" t="s">
        <v>47</v>
      </c>
      <c r="G10" s="15">
        <v>6</v>
      </c>
      <c r="H10" s="30">
        <f t="shared" ref="H10:H25" si="1">E10*G10</f>
        <v>112500</v>
      </c>
    </row>
    <row r="11" spans="2:14" x14ac:dyDescent="0.3">
      <c r="B11" s="32">
        <f>B8</f>
        <v>7500</v>
      </c>
      <c r="C11" s="33" t="s">
        <v>48</v>
      </c>
      <c r="D11" s="34">
        <f>K8</f>
        <v>1</v>
      </c>
      <c r="E11" s="32">
        <f t="shared" si="0"/>
        <v>7500</v>
      </c>
      <c r="F11" s="33" t="s">
        <v>47</v>
      </c>
      <c r="G11" s="33">
        <v>12</v>
      </c>
      <c r="H11" s="32">
        <f t="shared" si="1"/>
        <v>90000</v>
      </c>
    </row>
    <row r="12" spans="2:14" x14ac:dyDescent="0.3">
      <c r="B12" s="14">
        <f>B8</f>
        <v>7500</v>
      </c>
      <c r="C12" s="5" t="s">
        <v>49</v>
      </c>
      <c r="D12" s="35">
        <f>J8</f>
        <v>1.5</v>
      </c>
      <c r="E12" s="14">
        <f t="shared" si="0"/>
        <v>11250</v>
      </c>
      <c r="F12" s="5" t="s">
        <v>47</v>
      </c>
      <c r="G12" s="5">
        <v>19</v>
      </c>
      <c r="H12" s="14">
        <f t="shared" si="1"/>
        <v>213750</v>
      </c>
    </row>
    <row r="13" spans="2:14" x14ac:dyDescent="0.3">
      <c r="B13" s="32">
        <f>B8</f>
        <v>7500</v>
      </c>
      <c r="C13" s="33" t="s">
        <v>24</v>
      </c>
      <c r="D13" s="34">
        <f>K8</f>
        <v>1</v>
      </c>
      <c r="E13" s="32">
        <f t="shared" si="0"/>
        <v>7500</v>
      </c>
      <c r="F13" s="33" t="s">
        <v>47</v>
      </c>
      <c r="G13" s="33">
        <v>19</v>
      </c>
      <c r="H13" s="32">
        <f t="shared" si="1"/>
        <v>142500</v>
      </c>
    </row>
    <row r="14" spans="2:14" x14ac:dyDescent="0.3">
      <c r="B14" s="32">
        <f>B8</f>
        <v>7500</v>
      </c>
      <c r="C14" s="33" t="s">
        <v>50</v>
      </c>
      <c r="D14" s="34">
        <f>K8</f>
        <v>1</v>
      </c>
      <c r="E14" s="32">
        <f t="shared" si="0"/>
        <v>7500</v>
      </c>
      <c r="F14" s="33" t="s">
        <v>47</v>
      </c>
      <c r="G14" s="33">
        <v>3</v>
      </c>
      <c r="H14" s="32">
        <f t="shared" si="1"/>
        <v>22500</v>
      </c>
    </row>
    <row r="15" spans="2:14" x14ac:dyDescent="0.3">
      <c r="B15" s="14">
        <f>B8</f>
        <v>7500</v>
      </c>
      <c r="C15" s="5" t="s">
        <v>51</v>
      </c>
      <c r="D15" s="35">
        <f>J8</f>
        <v>1.5</v>
      </c>
      <c r="E15" s="14">
        <f t="shared" si="0"/>
        <v>11250</v>
      </c>
      <c r="F15" s="5" t="s">
        <v>47</v>
      </c>
      <c r="G15" s="5">
        <v>11</v>
      </c>
      <c r="H15" s="14">
        <f t="shared" si="1"/>
        <v>123750</v>
      </c>
    </row>
    <row r="16" spans="2:14" x14ac:dyDescent="0.3">
      <c r="B16" s="36">
        <f>B8</f>
        <v>7500</v>
      </c>
      <c r="C16" s="6" t="s">
        <v>52</v>
      </c>
      <c r="D16" s="37">
        <f>L8</f>
        <v>0.75</v>
      </c>
      <c r="E16" s="36">
        <f t="shared" si="0"/>
        <v>5625</v>
      </c>
      <c r="F16" s="6" t="s">
        <v>47</v>
      </c>
      <c r="G16" s="6">
        <v>1</v>
      </c>
      <c r="H16" s="36">
        <f t="shared" si="1"/>
        <v>5625</v>
      </c>
    </row>
    <row r="17" spans="2:9" x14ac:dyDescent="0.3">
      <c r="B17" s="38">
        <f>B8</f>
        <v>7500</v>
      </c>
      <c r="C17" s="39" t="s">
        <v>26</v>
      </c>
      <c r="D17" s="40">
        <f>M8</f>
        <v>0.5</v>
      </c>
      <c r="E17" s="38">
        <f t="shared" si="0"/>
        <v>3750</v>
      </c>
      <c r="F17" s="39" t="s">
        <v>47</v>
      </c>
      <c r="G17" s="39">
        <v>6</v>
      </c>
      <c r="H17" s="38">
        <f t="shared" si="1"/>
        <v>22500</v>
      </c>
    </row>
    <row r="18" spans="2:9" x14ac:dyDescent="0.3">
      <c r="B18" s="38">
        <f>B8</f>
        <v>7500</v>
      </c>
      <c r="C18" s="39" t="s">
        <v>27</v>
      </c>
      <c r="D18" s="40">
        <f>M8</f>
        <v>0.5</v>
      </c>
      <c r="E18" s="38">
        <f t="shared" si="0"/>
        <v>3750</v>
      </c>
      <c r="F18" s="39" t="s">
        <v>47</v>
      </c>
      <c r="G18" s="39">
        <v>6</v>
      </c>
      <c r="H18" s="38">
        <f t="shared" si="1"/>
        <v>22500</v>
      </c>
    </row>
    <row r="19" spans="2:9" x14ac:dyDescent="0.3">
      <c r="B19" s="41">
        <f>B8</f>
        <v>7500</v>
      </c>
      <c r="C19" s="42" t="s">
        <v>14</v>
      </c>
      <c r="D19" s="43">
        <f>N8</f>
        <v>0.35</v>
      </c>
      <c r="E19" s="41">
        <f t="shared" si="0"/>
        <v>2625</v>
      </c>
      <c r="F19" s="42" t="s">
        <v>47</v>
      </c>
      <c r="G19" s="42">
        <v>6</v>
      </c>
      <c r="H19" s="41">
        <f t="shared" si="1"/>
        <v>15750</v>
      </c>
    </row>
    <row r="20" spans="2:9" x14ac:dyDescent="0.3">
      <c r="B20" s="41">
        <f>B8</f>
        <v>7500</v>
      </c>
      <c r="C20" s="42" t="s">
        <v>18</v>
      </c>
      <c r="D20" s="43">
        <f>N8</f>
        <v>0.35</v>
      </c>
      <c r="E20" s="41">
        <f t="shared" si="0"/>
        <v>2625</v>
      </c>
      <c r="F20" s="42" t="s">
        <v>47</v>
      </c>
      <c r="G20" s="42">
        <v>6</v>
      </c>
      <c r="H20" s="41">
        <f t="shared" si="1"/>
        <v>15750</v>
      </c>
    </row>
    <row r="21" spans="2:9" x14ac:dyDescent="0.3">
      <c r="B21" s="38">
        <f>B8</f>
        <v>7500</v>
      </c>
      <c r="C21" s="39" t="s">
        <v>19</v>
      </c>
      <c r="D21" s="40">
        <f>M8</f>
        <v>0.5</v>
      </c>
      <c r="E21" s="38">
        <f t="shared" si="0"/>
        <v>3750</v>
      </c>
      <c r="F21" s="39" t="s">
        <v>47</v>
      </c>
      <c r="G21" s="39">
        <v>9</v>
      </c>
      <c r="H21" s="38">
        <f t="shared" si="1"/>
        <v>33750</v>
      </c>
    </row>
    <row r="22" spans="2:9" x14ac:dyDescent="0.3">
      <c r="B22" s="36">
        <f>B8</f>
        <v>7500</v>
      </c>
      <c r="C22" s="6" t="s">
        <v>20</v>
      </c>
      <c r="D22" s="37">
        <f>L8</f>
        <v>0.75</v>
      </c>
      <c r="E22" s="36">
        <f t="shared" si="0"/>
        <v>5625</v>
      </c>
      <c r="F22" s="6" t="s">
        <v>47</v>
      </c>
      <c r="G22" s="6">
        <v>6</v>
      </c>
      <c r="H22" s="36">
        <f t="shared" si="1"/>
        <v>33750</v>
      </c>
    </row>
    <row r="23" spans="2:9" x14ac:dyDescent="0.3">
      <c r="B23" s="32">
        <f>B8</f>
        <v>7500</v>
      </c>
      <c r="C23" s="33" t="s">
        <v>21</v>
      </c>
      <c r="D23" s="34">
        <f>K8</f>
        <v>1</v>
      </c>
      <c r="E23" s="32">
        <f t="shared" si="0"/>
        <v>7500</v>
      </c>
      <c r="F23" s="33" t="s">
        <v>47</v>
      </c>
      <c r="G23" s="33">
        <v>17</v>
      </c>
      <c r="H23" s="32">
        <f t="shared" si="1"/>
        <v>127500</v>
      </c>
    </row>
    <row r="24" spans="2:9" x14ac:dyDescent="0.3">
      <c r="B24" s="32">
        <f>B8</f>
        <v>7500</v>
      </c>
      <c r="C24" s="33" t="s">
        <v>53</v>
      </c>
      <c r="D24" s="34">
        <f>K8</f>
        <v>1</v>
      </c>
      <c r="E24" s="32">
        <f t="shared" si="0"/>
        <v>7500</v>
      </c>
      <c r="F24" s="33" t="s">
        <v>47</v>
      </c>
      <c r="G24" s="33">
        <v>10</v>
      </c>
      <c r="H24" s="32">
        <f t="shared" si="1"/>
        <v>75000</v>
      </c>
    </row>
    <row r="25" spans="2:9" x14ac:dyDescent="0.3">
      <c r="B25" s="30">
        <f>B8</f>
        <v>7500</v>
      </c>
      <c r="C25" s="15" t="s">
        <v>54</v>
      </c>
      <c r="D25" s="31">
        <f>I8</f>
        <v>2.5</v>
      </c>
      <c r="E25" s="30">
        <f t="shared" si="0"/>
        <v>18750</v>
      </c>
      <c r="F25" s="15" t="s">
        <v>47</v>
      </c>
      <c r="G25" s="15">
        <v>6</v>
      </c>
      <c r="H25" s="30">
        <f t="shared" si="1"/>
        <v>112500</v>
      </c>
    </row>
    <row r="27" spans="2:9" x14ac:dyDescent="0.3">
      <c r="G27" s="1">
        <f>SUM(G10:G26)</f>
        <v>143</v>
      </c>
      <c r="H27" s="9">
        <f>SUM(H10:H26)</f>
        <v>1169625</v>
      </c>
      <c r="I27" s="9">
        <f>H27/G27</f>
        <v>8179.1958041958042</v>
      </c>
    </row>
    <row r="28" spans="2:9" ht="16.2" thickBot="1" x14ac:dyDescent="0.35">
      <c r="D28" s="44">
        <v>0.75</v>
      </c>
      <c r="E28" s="2"/>
      <c r="F28" s="2"/>
      <c r="G28" s="2"/>
      <c r="H28" s="45">
        <f>H27*D28</f>
        <v>877218.75</v>
      </c>
    </row>
    <row r="30" spans="2:9" x14ac:dyDescent="0.3">
      <c r="B30" s="4" t="s">
        <v>55</v>
      </c>
      <c r="C30" s="4"/>
      <c r="D30" s="4"/>
      <c r="E30" s="4"/>
      <c r="F30" s="4"/>
      <c r="G30" s="4"/>
      <c r="H30" s="10">
        <f>H27-H28</f>
        <v>292406.25</v>
      </c>
    </row>
    <row r="31" spans="2:9" x14ac:dyDescent="0.3">
      <c r="B31" s="1" t="s">
        <v>56</v>
      </c>
      <c r="F31" s="8">
        <v>0.5</v>
      </c>
      <c r="H31" s="9">
        <f>H30*F31</f>
        <v>146203.125</v>
      </c>
      <c r="I31" s="9"/>
    </row>
    <row r="32" spans="2:9" hidden="1" x14ac:dyDescent="0.3"/>
    <row r="33" spans="2:8" x14ac:dyDescent="0.3">
      <c r="B33" s="1" t="s">
        <v>57</v>
      </c>
      <c r="F33" s="8">
        <v>0.5</v>
      </c>
      <c r="H33" s="9">
        <f>H31/2</f>
        <v>73101.5625</v>
      </c>
    </row>
    <row r="34" spans="2:8" ht="16.2" thickBot="1" x14ac:dyDescent="0.35">
      <c r="B34" s="13" t="s">
        <v>58</v>
      </c>
      <c r="C34" s="13"/>
      <c r="D34" s="13"/>
      <c r="E34" s="13"/>
      <c r="F34" s="13"/>
      <c r="G34" s="13"/>
      <c r="H34" s="587">
        <f>H31+H33</f>
        <v>219304.6875</v>
      </c>
    </row>
    <row r="35" spans="2:8" ht="16.2" thickTop="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CTLV 1st Year 2017 Condensed</vt:lpstr>
      <vt:lpstr>CTLV 1st Year 2017 Complex</vt:lpstr>
      <vt:lpstr>1 Villa Mandate R7,500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Nick-Dell-3</dc:creator>
  <cp:lastModifiedBy>Nick Ray Ball</cp:lastModifiedBy>
  <dcterms:created xsi:type="dcterms:W3CDTF">2016-03-30T19:22:48Z</dcterms:created>
  <dcterms:modified xsi:type="dcterms:W3CDTF">2016-08-29T14:01:08Z</dcterms:modified>
</cp:coreProperties>
</file>